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activeTab="0"/>
  </bookViews>
  <sheets>
    <sheet name="Notes" sheetId="1" r:id="rId1"/>
    <sheet name="Cashflow" sheetId="2" r:id="rId2"/>
    <sheet name="Equity" sheetId="3" r:id="rId3"/>
    <sheet name="BS " sheetId="4" r:id="rId4"/>
    <sheet name="P&amp;L" sheetId="5" r:id="rId5"/>
  </sheets>
  <definedNames>
    <definedName name="_xlnm.Print_Area" localSheetId="3">'BS '!$A$1:$E$67</definedName>
    <definedName name="_xlnm.Print_Area" localSheetId="1">'Cashflow'!$A$1:$J$80</definedName>
    <definedName name="_xlnm.Print_Area" localSheetId="2">'Equity'!$B$1:$K$36</definedName>
    <definedName name="_xlnm.Print_Area" localSheetId="0">'Notes'!$A$1:$I$265</definedName>
    <definedName name="_xlnm.Print_Area" localSheetId="4">'P&amp;L'!$A$1:$H$54</definedName>
  </definedNames>
  <calcPr fullCalcOnLoad="1"/>
</workbook>
</file>

<file path=xl/sharedStrings.xml><?xml version="1.0" encoding="utf-8"?>
<sst xmlns="http://schemas.openxmlformats.org/spreadsheetml/2006/main" count="400" uniqueCount="277">
  <si>
    <t xml:space="preserve">    Hire purchase interest</t>
  </si>
  <si>
    <t>Cash generated from operations</t>
  </si>
  <si>
    <t>Net cash generated from operating activities</t>
  </si>
  <si>
    <t>Amount due to Directors (Note 1)</t>
  </si>
  <si>
    <t>Note 1: Amount due to Directors consists of Advances from Directors, Directors' fee and Directors' other emoluments.</t>
  </si>
  <si>
    <t>NET DECREASE IN CASH AND CASH EQUIVALENTS</t>
  </si>
  <si>
    <t>Term Loans</t>
  </si>
  <si>
    <t>Diluted earnings per share (sen)</t>
  </si>
  <si>
    <t>Issuance, Cancellation or Repayments of Debt and Equity Securities</t>
  </si>
  <si>
    <t>Investment holding and dormant companies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</si>
  <si>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</si>
  <si>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</si>
  <si>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</si>
  <si>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</si>
  <si>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</si>
  <si>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</si>
  <si>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</si>
  <si>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</si>
  <si>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</si>
  <si>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</si>
  <si>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</si>
  <si>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</si>
  <si>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</si>
  <si>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</si>
  <si>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</si>
  <si>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</si>
  <si>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</si>
  <si>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</si>
  <si>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Current</t>
  </si>
  <si>
    <t xml:space="preserve">Preceding </t>
  </si>
  <si>
    <t xml:space="preserve">Year </t>
  </si>
  <si>
    <t>Quarter</t>
  </si>
  <si>
    <t>To date</t>
  </si>
  <si>
    <t xml:space="preserve">Corresponding </t>
  </si>
  <si>
    <t>RM'000</t>
  </si>
  <si>
    <t>Deferred Taxation</t>
  </si>
  <si>
    <t>Sale of Unquoted Investments and/or Properties</t>
  </si>
  <si>
    <t>Quoted Securities</t>
  </si>
  <si>
    <t>a.</t>
  </si>
  <si>
    <t>b.</t>
  </si>
  <si>
    <t>Status of Corporate Proposals Announced</t>
  </si>
  <si>
    <t>Borrowings and Debt Securities</t>
  </si>
  <si>
    <t xml:space="preserve">Short Term Borrowings </t>
  </si>
  <si>
    <t xml:space="preserve">Long Term Borrowings </t>
  </si>
  <si>
    <t>Total</t>
  </si>
  <si>
    <t>Off Balance Sheet Financial Instruments</t>
  </si>
  <si>
    <t xml:space="preserve">Material Litigation </t>
  </si>
  <si>
    <t>Basic earnings per share (sen)</t>
  </si>
  <si>
    <t>Company Secretary</t>
  </si>
  <si>
    <t>These figures have not been audited</t>
  </si>
  <si>
    <t>Master</t>
  </si>
  <si>
    <t>ADJUSTMENTS</t>
  </si>
  <si>
    <t>CASH FLOW FROM OPERATING ACTIVITIES</t>
  </si>
  <si>
    <t>Profit before taxation</t>
  </si>
  <si>
    <t>Adjustments for:</t>
  </si>
  <si>
    <t xml:space="preserve">    Depreciation of property, plant &amp; equipment</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</si>
  <si>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</si>
  <si>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</si>
  <si>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</si>
  <si>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</si>
  <si>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</si>
  <si>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</si>
  <si>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</si>
  <si>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</si>
  <si>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</si>
  <si>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</si>
  <si>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</si>
  <si>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</si>
  <si>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 xml:space="preserve">Share </t>
  </si>
  <si>
    <t xml:space="preserve">Retained </t>
  </si>
  <si>
    <t>Capital</t>
  </si>
  <si>
    <t>Premium</t>
  </si>
  <si>
    <t>Profits</t>
  </si>
  <si>
    <t>These figures have not been audited.</t>
  </si>
  <si>
    <t>AS AT END OF</t>
  </si>
  <si>
    <t>CURRENT</t>
  </si>
  <si>
    <t>PRECEDING</t>
  </si>
  <si>
    <t>QUARTER</t>
  </si>
  <si>
    <t>FINANCIAL</t>
  </si>
  <si>
    <t>YEAR END</t>
  </si>
  <si>
    <t>PROPERTY, PLANT AND EQUIPMENT</t>
  </si>
  <si>
    <t>CURRENT ASSETS</t>
  </si>
  <si>
    <t>Trade Receivables</t>
  </si>
  <si>
    <t>Other Receivables, Deposits &amp; Prepayment</t>
  </si>
  <si>
    <t>Cash and Bank Balances</t>
  </si>
  <si>
    <t>CURRENT LIABILITIES</t>
  </si>
  <si>
    <t>Trade Payables</t>
  </si>
  <si>
    <t>Other Payables &amp; Accruals</t>
  </si>
  <si>
    <t>Bank Overdraft</t>
  </si>
  <si>
    <t>Hire Purchase Creditors</t>
  </si>
  <si>
    <t>Provision for Taxation</t>
  </si>
  <si>
    <t xml:space="preserve">Net Current Assets </t>
  </si>
  <si>
    <t>SHARE CAPITAL</t>
  </si>
  <si>
    <t>SHARE PREMIUM</t>
  </si>
  <si>
    <t>RETAINED PROFITS</t>
  </si>
  <si>
    <t>SHAREHOLDERS' FUND</t>
  </si>
  <si>
    <t>MINORITY INTERESTS</t>
  </si>
  <si>
    <t>DEFERRED AND LONG TERM LIABILITIES</t>
  </si>
  <si>
    <t>Long Term Borrowings</t>
  </si>
  <si>
    <t>Net Tangible Assets Per Share (RM)</t>
  </si>
  <si>
    <t>INDIVIDUAL QUARTER</t>
  </si>
  <si>
    <t>CUMULATIVE QUARTER</t>
  </si>
  <si>
    <t>CORRESPONDING</t>
  </si>
  <si>
    <t>YEAR TO DATE</t>
  </si>
  <si>
    <t>ENDED</t>
  </si>
  <si>
    <t>Other operating income</t>
  </si>
  <si>
    <t>Profit from operations</t>
  </si>
  <si>
    <t>Finance costs</t>
  </si>
  <si>
    <t>Profit after taxation</t>
  </si>
  <si>
    <t>Minority interests</t>
  </si>
  <si>
    <t>Net profit for the period</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</si>
  <si>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</si>
  <si>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</si>
  <si>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</si>
  <si>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</si>
  <si>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</si>
  <si>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</si>
  <si>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</si>
  <si>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</si>
  <si>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</si>
  <si>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</si>
  <si>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</si>
  <si>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</si>
  <si>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</si>
  <si>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</si>
  <si>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</si>
  <si>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</si>
  <si>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</si>
  <si>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</si>
  <si>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</si>
  <si>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</si>
  <si>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</si>
  <si>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</si>
  <si>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</si>
  <si>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</si>
  <si>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</si>
  <si>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</si>
  <si>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</si>
  <si>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</si>
  <si>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r>
      <t xml:space="preserve">Poh Kong Holdings Berhad </t>
    </r>
    <r>
      <rPr>
        <b/>
        <sz val="10"/>
        <rFont val="Times New Roman"/>
        <family val="1"/>
      </rPr>
      <t>(Company No : 586139-K)</t>
    </r>
  </si>
  <si>
    <t>Current Year Prospects</t>
  </si>
  <si>
    <t>Profit Forecast</t>
  </si>
  <si>
    <t>ICULS</t>
  </si>
  <si>
    <t>NG YIM KONG</t>
  </si>
  <si>
    <t>LS 0008343</t>
  </si>
  <si>
    <t>Tax recoverable</t>
  </si>
  <si>
    <t>Fixed Deposit with licensed banks</t>
  </si>
  <si>
    <t>INTANGIBLE ASSETS</t>
  </si>
  <si>
    <t>Trade receivables</t>
  </si>
  <si>
    <t>Other receivables, deposits and prepayment</t>
  </si>
  <si>
    <t>Trade payables</t>
  </si>
  <si>
    <t>Other payables and accruals</t>
  </si>
  <si>
    <t>Hire purchase interest paid</t>
  </si>
  <si>
    <t>Interest paid</t>
  </si>
  <si>
    <t>Net cash used in investing activities</t>
  </si>
  <si>
    <t>Net cash used in financing activities</t>
  </si>
  <si>
    <t>Business segments:</t>
  </si>
  <si>
    <t>Manufacturing:</t>
  </si>
  <si>
    <t>Trading:</t>
  </si>
  <si>
    <t>Others:</t>
  </si>
  <si>
    <t>Division</t>
  </si>
  <si>
    <t>Others</t>
  </si>
  <si>
    <t>Pre-acquisition profit</t>
  </si>
  <si>
    <t>*</t>
  </si>
  <si>
    <t>Other Bank Borrowings</t>
  </si>
  <si>
    <t>Inter-segment Revenue</t>
  </si>
  <si>
    <t>Total Revenue</t>
  </si>
  <si>
    <t>Group</t>
  </si>
  <si>
    <t>DEFERRED TAX ASSETS</t>
  </si>
  <si>
    <t>Segment information is presented in respect of the Group's business segments.</t>
  </si>
  <si>
    <t>Issuance of Shares</t>
  </si>
  <si>
    <t>Listing Expenses</t>
  </si>
  <si>
    <t xml:space="preserve">Profit for the period </t>
  </si>
  <si>
    <t>Elimination</t>
  </si>
  <si>
    <t xml:space="preserve">      Cumulative Quarter</t>
  </si>
  <si>
    <t xml:space="preserve">    Pre-acquisition profit</t>
  </si>
  <si>
    <t>Tax paid</t>
  </si>
  <si>
    <t>Acquisition of subsidiary companies</t>
  </si>
  <si>
    <t>Issuance of shares</t>
  </si>
  <si>
    <t>Listing expenses</t>
  </si>
  <si>
    <t>Issuance of ICULS</t>
  </si>
  <si>
    <t>N/A</t>
  </si>
  <si>
    <t xml:space="preserve"> - diluted (sen)</t>
  </si>
  <si>
    <r>
      <t xml:space="preserve">Earnings per share          </t>
    </r>
    <r>
      <rPr>
        <i/>
        <sz val="11"/>
        <rFont val="Times New Roman"/>
        <family val="1"/>
      </rPr>
      <t xml:space="preserve"> </t>
    </r>
  </si>
  <si>
    <t>Note: * denotes for RM 2.00</t>
  </si>
  <si>
    <t>Income taxation</t>
  </si>
  <si>
    <t>Deferred taxation</t>
  </si>
  <si>
    <t>- Secured</t>
  </si>
  <si>
    <t>- Unsecured</t>
  </si>
  <si>
    <t>There were no material changes in the estimates used for the preparation of interim financial report.</t>
  </si>
  <si>
    <t>Manufacturer &amp;  dealer of jewelleries, precious stones and gold ornaments</t>
  </si>
  <si>
    <t>Suppliers and retailers of gold ornaments, jewelleries and precious stones</t>
  </si>
  <si>
    <t>There were no subsequent material events as at the date of this quarterly report.</t>
  </si>
  <si>
    <t>Comparison with Preceding Quarter's Results</t>
  </si>
  <si>
    <t xml:space="preserve">The high effective tax rate for the Group is principally due to the recognition of deferred taxation on the revaluation surplus of Property, Plant &amp; Equipment and certain expenses disallowed for tax purposes. </t>
  </si>
  <si>
    <t>There were no sale of unquoted investments or properties for the current quarter and financial year to- date.</t>
  </si>
  <si>
    <t>There were no purchases or disposals of quoted securities for the current quarter and financial year to-date.</t>
  </si>
  <si>
    <t>There were no investments in quoted securities for the current quarter and financial year to-date.</t>
  </si>
  <si>
    <t>The Board does not recommend any dividend for the current quarter and financial year to-date.</t>
  </si>
  <si>
    <t>Basic earnings per share is calculated by dividing the profit attributable to shareholders by the weighted average number of ordinary shares in issue during the financial period.</t>
  </si>
  <si>
    <t xml:space="preserve">Profit attributable to shareholders </t>
  </si>
  <si>
    <t xml:space="preserve">  ordinary shares in issue</t>
  </si>
  <si>
    <t>Diluted earnings per share is calculated by dividing the profit attributable to shareholders after incorporating the savings on ICULS interest net of tax, by the weighted average number of ordinary shares in issue during the financial period adjusted to assume conversion of ICULS.</t>
  </si>
  <si>
    <t xml:space="preserve">B. </t>
  </si>
  <si>
    <t xml:space="preserve">A. </t>
  </si>
  <si>
    <t>NOTES TO THE INTERIM FINANCIAL REPORT</t>
  </si>
  <si>
    <t>Weighted average number of  ordinary shares in issue</t>
  </si>
  <si>
    <t>Adjusted profit attributable to shareholders</t>
  </si>
  <si>
    <t xml:space="preserve">Adjusted weighted average number of ordinary </t>
  </si>
  <si>
    <t>At 1 August 2003</t>
  </si>
  <si>
    <t>Other than as disclosed in the Second Quarterly Report, there were no unusual and extraordinary items for the current interim period and financial year to date.</t>
  </si>
  <si>
    <t>Other than as disclosed in the Second Quarterly Report, there were no additional contingent liabilities.</t>
  </si>
  <si>
    <t>Dated:  30 June 2004</t>
  </si>
  <si>
    <t>Barring any unforeseen circumstances, the Group expects to expand its retail outlets within the country in order to provide ease of accessibility and convenience to the customers. This marketing strategy enables the Group to remain competitive and at the lead of the industry.</t>
  </si>
  <si>
    <t>Purchase of Machinery</t>
  </si>
  <si>
    <t>Working Capital</t>
  </si>
  <si>
    <t>Acquisition of 55% equity interest in PKJM</t>
  </si>
  <si>
    <t>Expansion</t>
  </si>
  <si>
    <t>30.4.2004</t>
  </si>
  <si>
    <t>At 30 April 2004</t>
  </si>
  <si>
    <t>Lease Creditor</t>
  </si>
  <si>
    <t xml:space="preserve">    Amortisation of goodwill</t>
  </si>
  <si>
    <t xml:space="preserve">    Impairment of property, plant and equipment</t>
  </si>
  <si>
    <t xml:space="preserve">    Gain on disposal of property, plant and equipment</t>
  </si>
  <si>
    <t xml:space="preserve">    Property, plant and equipment written off</t>
  </si>
  <si>
    <t xml:space="preserve">    Interest income</t>
  </si>
  <si>
    <t>Customers' deposits</t>
  </si>
  <si>
    <t>Fixed deposits</t>
  </si>
  <si>
    <t>Proceed from disposal of property, plant and equipment</t>
  </si>
  <si>
    <t>Interest received</t>
  </si>
  <si>
    <t>Loans raised</t>
  </si>
  <si>
    <t>Repayment of term loan</t>
  </si>
  <si>
    <t>Repayment to lease creditors</t>
  </si>
  <si>
    <t>Repayment to hire purchase creditors</t>
  </si>
  <si>
    <t>Lease Creditors</t>
  </si>
  <si>
    <t>There was no dividend declared in the quarter under review and financial year to-date.</t>
  </si>
  <si>
    <t>There were no changes to the valuation of Property, Plant &amp; Equipment in the quarter under review.</t>
  </si>
  <si>
    <t>On 14 February 2004, the Company has subscribed for an additional 99,998 ordinary shares of RM 1.00 each in the capital of Poh Kong Jewellers (Franchise) Sdn Bhd, which is a wholly owned subsidiary of the Company, for a total cash consideration of RM 99,998.00 only.</t>
  </si>
  <si>
    <t>FOR THE THIRD FINANCIAL QUARTER ENDED 30 APRIL 2004</t>
  </si>
  <si>
    <t>Operating Expenses</t>
  </si>
  <si>
    <t>Save as disclosed above, there were no issuance and repayment of debt and equity securities, share buy-back, share cancellations, shares held as treasury shares and resale of treasury shares for the current financial year to-date.</t>
  </si>
  <si>
    <t>Profit Forecast for financial year ending 31 July 2004 has been published in the Prospectus dated 30 January 2004.</t>
  </si>
  <si>
    <t>Customer Deposits</t>
  </si>
  <si>
    <t>Approved</t>
  </si>
  <si>
    <t>Utilized</t>
  </si>
  <si>
    <t>Balance</t>
  </si>
  <si>
    <t>The Group's borrowings (all denominated in Malaysia Currency) as at 30 April 2004 are as follows:-</t>
  </si>
  <si>
    <t>Other than as disclosed in the Second Quarterly Report, there were no material litigation as at the date of this quarterly report and the financial year to-date.</t>
  </si>
  <si>
    <t>CONDENSED UNAUDITED CONSOLIDATED INCOME STATEMENTS</t>
  </si>
  <si>
    <t xml:space="preserve">QUARTERLY REPORT ON UNAUDITED CONSOLIDATED RESULTS </t>
  </si>
  <si>
    <t>QUARTERLY REPORT ON UNAUDITED CONSOLIDATED RESULTS</t>
  </si>
  <si>
    <t>CONDENSED UNAUDITED CONSOLIDATED BALANCE SHEETS</t>
  </si>
  <si>
    <t>CONDENSED UNAUDITED CONSOLIDATED CASH FLOW STATEMENT</t>
  </si>
  <si>
    <t>CONDENSED UNAUDITED CONSOLIDATED STATEMENT OF CHANGES IN EQUITY</t>
  </si>
  <si>
    <t>ADDITIONAL INFORMATION REQUIRED BY BURSA MALAYSIA SECURITIES BERHAD LISTING REQUIREMENTS</t>
  </si>
  <si>
    <t>OTHER RESERVE</t>
  </si>
  <si>
    <t>Other</t>
  </si>
  <si>
    <t>Reserve</t>
  </si>
  <si>
    <t>Arising from issuance of ICULS</t>
  </si>
  <si>
    <t>The same accounting policies and methods of computation are followed in the quarterly unaudited financial statements as compared with the annual audited financial statements for the year ended 31 July 2003.</t>
  </si>
  <si>
    <t>The audit  report of the preceding annual audited financial statements of the Company were reported without any qualification. No Group level annual audited consolidated financial statements were reported as the Group only existed on 13 January 2004.</t>
  </si>
  <si>
    <t>The revenue of the Group in third quarter has decreased as compared to previous quarter as it was a low peak season.</t>
  </si>
  <si>
    <t xml:space="preserve">The Group recorded a revenue of RM79.689 million and profit before taxation of RM5.879 million in the third quarter.  </t>
  </si>
  <si>
    <t>The cumulative quarter for the period ended 30 April 2004, the Group recorded a revenue of RM251.322 million, or 1.28% decrease as compared to the annualised forecasted revenue. The Group reported a profit before taxation of  RM19.531 million, or 4.88% increase as compared to the annualised forecasted profit before tax.</t>
  </si>
  <si>
    <t xml:space="preserve">There were no financial instruments with off balance sheet risk as at the date of this quarterly report and financial year </t>
  </si>
  <si>
    <t>to-date.</t>
  </si>
  <si>
    <t>Note A2</t>
  </si>
  <si>
    <t>Advances from Directors (Note**)</t>
  </si>
  <si>
    <t>Note** The amount due are unsecured and without any fixed term of repayment</t>
  </si>
  <si>
    <t>As at 30 April 2004, RM21,428,240 nominal value of Irredeemable Convertible Unsecured Loan Stock ("ICULS") had been converted into 13,392,650 ordinary shares at the conversion price of RM1.60.</t>
  </si>
  <si>
    <t>For the quarter under review, the Group reported a revenue of RM79.689 million, or 17.55% decrease as compared to the preceding quarter's revenue.  The Group reported a profit before tax of RM5.879 million, or 40.02% decrease as compared to the preceding quarter's profit before tax.  The decrease in turnover and profit before tax was due to a low peak season.</t>
  </si>
  <si>
    <t>As at 30 April 2004, the status of the utilization of proceeds raised from the Public Issue pursuant to the listing of the Company on Main Board of Bursa Malaysia Securities Berhad amounting to RM 31.328 million as follows:-</t>
  </si>
  <si>
    <t>The interim financial report has been prepared in accordance with MASB 26 Interim Financial Reporting and Chapter 9 part K of the Listing Requirements of Bursa Malaysia Securities Berhad, and should be read in conjunction with the Prospectus dated 30 January 2004.</t>
  </si>
  <si>
    <t>(The Condensed Unaudited Consolidated Balance Sheets should be read in conjunction with the Prospectus dated 30 January 2004)</t>
  </si>
  <si>
    <t>(The Condensed Unaudited Consolidated Statement of Changes in Equity should be read in conjunction with the Prospectus dated 30 January 2004)</t>
  </si>
  <si>
    <t>(The Condensed Unaudited Consolidated Cash Flow Statement should be read in conjunction with the Prospectus dated 30 January 2004)</t>
  </si>
  <si>
    <t>(The Condensed Unaudited Consolidated Income Statements should be read in conjunction with the Prospectus dated 30 January 2004)</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</si>
</sst>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0_-;\-* #,##0.00_-;_-* &quot;-&quot;??_-;_-@_-"/>
    <numFmt numFmtId="179" formatCode="_-&quot;£&quot;* #,##0_-;\-&quot;£&quot;* #,##0_-;_-&quot;£&quot;* &quot;-&quot;_-;_-@_-"/>
    <numFmt numFmtId="180" formatCode="_-&quot;£&quot;* #,##0.00_-;\-&quot;£&quot;* #,##0.00_-;_-&quot;£&quot;* &quot;-&quot;??_-;_-@_-"/>
    <numFmt numFmtId="181" formatCode="_-* #,##0_-;\-* #,##0_-;_-* &quot;-&quot;??_-;_-@_-"/>
    <numFmt numFmtId="182" formatCode="00000"/>
    <numFmt numFmtId="183" formatCode="_(* #,##0_);_(* \(#,##0\);_(* &quot;-&quot;??_);_(@_)"/>
    <numFmt numFmtId="184" formatCode="#,##0.00000"/>
    <numFmt numFmtId="185" formatCode="#,##0.000000"/>
    <numFmt numFmtId="186" formatCode="mm/dd/yy"/>
    <numFmt numFmtId="187" formatCode="_-* #,##0.0_-;\-* #,##0.0_-;_-* &quot;-&quot;??_-;_-@_-"/>
    <numFmt numFmtId="188" formatCode="_ * #,##0_ ;_ * \-#,##0_ ;_ * &quot;-&quot;??_ ;_ @_ "/>
    <numFmt numFmtId="189" formatCode="0.00_);\(0.00\)"/>
    <numFmt numFmtId="190" formatCode="_-* #,##0.00000_-;\-* #,##0.00000_-;_-* &quot;-&quot;??_-;_-@_-"/>
    <numFmt numFmtId="191" formatCode="#,##0.000_);[Red]\(#,##0.000\)"/>
    <numFmt numFmtId="192" formatCode="_(* #,##0.000_);_(* \(#,##0.000\);_(* &quot;-&quot;??_);_(@_)"/>
    <numFmt numFmtId="193" formatCode="0_);\(0\)"/>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_(* #,##0.000000000_);_(* \(#,##0.000000000\);_(* &quot;-&quot;??_);_(@_)"/>
    <numFmt numFmtId="200" formatCode="_(* #,##0.0000000000_);_(* \(#,##0.0000000000\);_(* &quot;-&quot;??_);_(@_)"/>
    <numFmt numFmtId="201" formatCode="_(* #,##0.000000000000_);_(* \(#,##0.000000000000\);_(* &quot;-&quot;??_);_(@_)"/>
    <numFmt numFmtId="202" formatCode="_(* #,##0.00000000000000_);_(* \(#,##0.00000000000000\);_(* &quot;-&quot;??_);_(@_)"/>
    <numFmt numFmtId="203" formatCode="_(* #,##0.0_);_(* \(#,##0.0\);_(* &quot;-&quot;??_);_(@_)"/>
    <numFmt numFmtId="204" formatCode="#,##0.0_);\(#,##0.0\)"/>
    <numFmt numFmtId="205" formatCode="#,##0.0_);[Red]\(#,##0.0\)"/>
    <numFmt numFmtId="206" formatCode="_(* #,##0.00000000000_);_(* \(#,##0.00000000000\);_(* &quot;-&quot;??_);_(@_)"/>
    <numFmt numFmtId="207" formatCode="_-* #,##0.000_-;\-* #,##0.000_-;_-* &quot;-&quot;??_-;_-@_-"/>
    <numFmt numFmtId="208" formatCode="_(* #,##0.0_);_(* \(#,##0.0\);_(* &quot;-&quot;?_);_(@_)"/>
    <numFmt numFmtId="209" formatCode="_(* #,##0.000_);_(* \(#,##0.000\);_(* &quot;-&quot;???_);_(@_)"/>
    <numFmt numFmtId="210" formatCode="_(* #,##0.00000_);_(* \(#,##0.00000\);_(* &quot;-&quot;?????_);_(@_)"/>
    <numFmt numFmtId="211" formatCode="_(* #,##0.0000_);_(* \(#,##0.0000\);_(* &quot;-&quot;????_);_(@_)"/>
  </numFmts>
  <fonts count="19">
    <font>
      <sz val="10"/>
      <name val="Arial"/>
      <family val="0"/>
    </font>
    <font>
      <u val="single"/>
      <sz val="10"/>
      <color indexed="12"/>
      <name val="Arial"/>
      <family val="0"/>
    </font>
    <font>
      <sz val="10"/>
      <name val="Times New Roman"/>
      <family val="1"/>
    </font>
    <font>
      <b/>
      <sz val="10"/>
      <name val="Times New Roman"/>
      <family val="1"/>
    </font>
    <font>
      <b/>
      <sz val="14"/>
      <name val="Times New Roman"/>
      <family val="1"/>
    </font>
    <font>
      <sz val="10"/>
      <color indexed="10"/>
      <name val="Times New Roman"/>
      <family val="1"/>
    </font>
    <font>
      <sz val="10"/>
      <color indexed="8"/>
      <name val="Times New Roman"/>
      <family val="1"/>
    </font>
    <font>
      <b/>
      <i/>
      <sz val="10"/>
      <name val="Times New Roman"/>
      <family val="1"/>
    </font>
    <font>
      <sz val="11"/>
      <name val="Times New Roman"/>
      <family val="1"/>
    </font>
    <font>
      <b/>
      <sz val="11"/>
      <name val="Times New Roman"/>
      <family val="1"/>
    </font>
    <font>
      <i/>
      <sz val="11"/>
      <name val="Times New Roman"/>
      <family val="1"/>
    </font>
    <font>
      <b/>
      <sz val="10"/>
      <name val="Arial"/>
      <family val="2"/>
    </font>
    <font>
      <b/>
      <sz val="11"/>
      <color indexed="8"/>
      <name val="Times New Roman"/>
      <family val="1"/>
    </font>
    <font>
      <b/>
      <sz val="10"/>
      <color indexed="8"/>
      <name val="Arial"/>
      <family val="2"/>
    </font>
    <font>
      <sz val="11"/>
      <color indexed="10"/>
      <name val="Times New Roman"/>
      <family val="1"/>
    </font>
    <font>
      <sz val="16"/>
      <name val="Arial"/>
      <family val="2"/>
    </font>
    <font>
      <sz val="11"/>
      <color indexed="12"/>
      <name val="Times New Roman"/>
      <family val="1"/>
    </font>
    <font>
      <b/>
      <sz val="10"/>
      <color indexed="8"/>
      <name val="Times New Roman"/>
      <family val="1"/>
    </font>
    <font>
      <sz val="12"/>
      <name val="Helv"/>
      <family val="0"/>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37" fontId="18"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293">
    <xf numFmtId="0" fontId="0" fillId="0" borderId="0" xfId="0" applyAlignment="1">
      <alignment/>
    </xf>
    <xf numFmtId="39" fontId="2" fillId="0" borderId="0" xfId="23" applyFont="1">
      <alignment/>
      <protection/>
    </xf>
    <xf numFmtId="39" fontId="2" fillId="0" borderId="0" xfId="23" applyFont="1" applyAlignment="1">
      <alignment horizontal="center"/>
      <protection/>
    </xf>
    <xf numFmtId="43" fontId="2" fillId="0" borderId="0" xfId="15" applyFont="1" applyAlignment="1">
      <alignment/>
    </xf>
    <xf numFmtId="37" fontId="2" fillId="0" borderId="0" xfId="23" applyNumberFormat="1" applyFont="1">
      <alignment/>
      <protection/>
    </xf>
    <xf numFmtId="0" fontId="2" fillId="0" borderId="0" xfId="22" applyFont="1" applyFill="1" applyAlignment="1">
      <alignment horizontal="left"/>
      <protection/>
    </xf>
    <xf numFmtId="0" fontId="0" fillId="0" borderId="0" xfId="22">
      <alignment/>
      <protection/>
    </xf>
    <xf numFmtId="0" fontId="3" fillId="0" borderId="0" xfId="22" applyFont="1" applyAlignment="1" quotePrefix="1">
      <alignment horizontal="left"/>
      <protection/>
    </xf>
    <xf numFmtId="0" fontId="3" fillId="0" borderId="0" xfId="22" applyFont="1">
      <alignment/>
      <protection/>
    </xf>
    <xf numFmtId="0" fontId="2" fillId="0" borderId="0" xfId="22" applyFont="1">
      <alignment/>
      <protection/>
    </xf>
    <xf numFmtId="0" fontId="3" fillId="0" borderId="0" xfId="22" applyFont="1" quotePrefix="1">
      <alignment/>
      <protection/>
    </xf>
    <xf numFmtId="181" fontId="2" fillId="0" borderId="0" xfId="15" applyNumberFormat="1" applyFont="1" applyAlignment="1">
      <alignment/>
    </xf>
    <xf numFmtId="0" fontId="2" fillId="0" borderId="0" xfId="22" applyFont="1" applyAlignment="1">
      <alignment horizontal="left"/>
      <protection/>
    </xf>
    <xf numFmtId="0" fontId="2" fillId="0" borderId="0" xfId="22" applyFont="1" applyAlignment="1">
      <alignment horizontal="center"/>
      <protection/>
    </xf>
    <xf numFmtId="0" fontId="0" fillId="0" borderId="0" xfId="22" applyFont="1">
      <alignment/>
      <protection/>
    </xf>
    <xf numFmtId="0" fontId="3" fillId="0" borderId="0" xfId="22" applyFont="1" applyFill="1">
      <alignment/>
      <protection/>
    </xf>
    <xf numFmtId="0" fontId="2" fillId="0" borderId="0" xfId="22" applyFont="1" applyFill="1">
      <alignment/>
      <protection/>
    </xf>
    <xf numFmtId="0" fontId="3" fillId="0" borderId="0" xfId="22" applyFont="1" applyAlignment="1">
      <alignment horizontal="left"/>
      <protection/>
    </xf>
    <xf numFmtId="0" fontId="3" fillId="0" borderId="0" xfId="22" applyFont="1" applyAlignment="1">
      <alignment horizontal="center"/>
      <protection/>
    </xf>
    <xf numFmtId="0" fontId="2" fillId="0" borderId="0" xfId="22" applyFont="1" applyAlignment="1" quotePrefix="1">
      <alignment horizontal="left"/>
      <protection/>
    </xf>
    <xf numFmtId="0" fontId="2" fillId="0" borderId="0" xfId="22" applyFont="1" quotePrefix="1">
      <alignment/>
      <protection/>
    </xf>
    <xf numFmtId="183" fontId="2" fillId="0" borderId="0" xfId="15" applyNumberFormat="1" applyFont="1" applyAlignment="1">
      <alignment horizontal="center"/>
    </xf>
    <xf numFmtId="183" fontId="2" fillId="0" borderId="0" xfId="17" applyNumberFormat="1" applyFont="1" applyAlignment="1">
      <alignment/>
    </xf>
    <xf numFmtId="183" fontId="2" fillId="0" borderId="1" xfId="17" applyNumberFormat="1" applyFont="1" applyBorder="1" applyAlignment="1">
      <alignment/>
    </xf>
    <xf numFmtId="183" fontId="2" fillId="0" borderId="2" xfId="17" applyNumberFormat="1" applyFont="1" applyBorder="1" applyAlignment="1">
      <alignment/>
    </xf>
    <xf numFmtId="0" fontId="2" fillId="0" borderId="0" xfId="22" applyFont="1" applyAlignment="1" quotePrefix="1">
      <alignment horizontal="right"/>
      <protection/>
    </xf>
    <xf numFmtId="0" fontId="2" fillId="0" borderId="0" xfId="22" applyFont="1" applyBorder="1" quotePrefix="1">
      <alignment/>
      <protection/>
    </xf>
    <xf numFmtId="0" fontId="2" fillId="0" borderId="0" xfId="22" applyFont="1" applyBorder="1">
      <alignment/>
      <protection/>
    </xf>
    <xf numFmtId="0" fontId="2" fillId="0" borderId="0" xfId="22" applyFont="1" applyBorder="1" applyAlignment="1">
      <alignment horizontal="center"/>
      <protection/>
    </xf>
    <xf numFmtId="0" fontId="3" fillId="0" borderId="0" xfId="22" applyFont="1" applyBorder="1" applyAlignment="1">
      <alignment horizontal="center"/>
      <protection/>
    </xf>
    <xf numFmtId="0" fontId="7" fillId="0" borderId="0" xfId="22" applyFont="1" applyBorder="1">
      <alignment/>
      <protection/>
    </xf>
    <xf numFmtId="183" fontId="2" fillId="0" borderId="0" xfId="17" applyNumberFormat="1" applyFont="1" applyBorder="1" applyAlignment="1">
      <alignment/>
    </xf>
    <xf numFmtId="183" fontId="2" fillId="0" borderId="0" xfId="22" applyNumberFormat="1" applyFont="1" applyBorder="1">
      <alignment/>
      <protection/>
    </xf>
    <xf numFmtId="183" fontId="3" fillId="0" borderId="0" xfId="22" applyNumberFormat="1" applyFont="1" applyBorder="1">
      <alignment/>
      <protection/>
    </xf>
    <xf numFmtId="183" fontId="2" fillId="0" borderId="0" xfId="15" applyNumberFormat="1" applyFont="1" applyAlignment="1">
      <alignment/>
    </xf>
    <xf numFmtId="2" fontId="2" fillId="0" borderId="0" xfId="22" applyNumberFormat="1" applyFont="1">
      <alignment/>
      <protection/>
    </xf>
    <xf numFmtId="0" fontId="4" fillId="0" borderId="0" xfId="22" applyFont="1" applyAlignment="1">
      <alignment horizontal="left"/>
      <protection/>
    </xf>
    <xf numFmtId="0" fontId="0" fillId="0" borderId="0" xfId="22" applyFill="1">
      <alignment/>
      <protection/>
    </xf>
    <xf numFmtId="0" fontId="8" fillId="0" borderId="0" xfId="22" applyFont="1" applyAlignment="1">
      <alignment horizontal="left"/>
      <protection/>
    </xf>
    <xf numFmtId="0" fontId="9" fillId="0" borderId="0" xfId="22" applyFont="1" applyAlignment="1">
      <alignment horizontal="left"/>
      <protection/>
    </xf>
    <xf numFmtId="0" fontId="10" fillId="0" borderId="0" xfId="22" applyFont="1" applyAlignment="1">
      <alignment horizontal="left"/>
      <protection/>
    </xf>
    <xf numFmtId="39" fontId="9" fillId="0" borderId="0" xfId="23" applyFont="1">
      <alignment/>
      <protection/>
    </xf>
    <xf numFmtId="39" fontId="0" fillId="0" borderId="0" xfId="23">
      <alignment/>
      <protection/>
    </xf>
    <xf numFmtId="39" fontId="8" fillId="0" borderId="0" xfId="23" applyFont="1">
      <alignment/>
      <protection/>
    </xf>
    <xf numFmtId="38" fontId="8" fillId="0" borderId="0" xfId="23" applyNumberFormat="1" applyFont="1">
      <alignment/>
      <protection/>
    </xf>
    <xf numFmtId="39" fontId="8" fillId="0" borderId="0" xfId="23" applyFont="1" applyBorder="1">
      <alignment/>
      <protection/>
    </xf>
    <xf numFmtId="39" fontId="8" fillId="0" borderId="0" xfId="23" applyFont="1" applyFill="1">
      <alignment/>
      <protection/>
    </xf>
    <xf numFmtId="39" fontId="0" fillId="0" borderId="0" xfId="23" applyFill="1">
      <alignment/>
      <protection/>
    </xf>
    <xf numFmtId="38" fontId="8" fillId="0" borderId="0" xfId="15" applyNumberFormat="1" applyFont="1" applyFill="1" applyAlignment="1">
      <alignment/>
    </xf>
    <xf numFmtId="39" fontId="8" fillId="0" borderId="0" xfId="23" applyFont="1" applyFill="1" applyBorder="1">
      <alignment/>
      <protection/>
    </xf>
    <xf numFmtId="37" fontId="8" fillId="0" borderId="0" xfId="23" applyNumberFormat="1" applyFont="1" applyFill="1">
      <alignment/>
      <protection/>
    </xf>
    <xf numFmtId="38" fontId="8" fillId="0" borderId="0" xfId="15" applyNumberFormat="1" applyFont="1" applyAlignment="1">
      <alignment/>
    </xf>
    <xf numFmtId="183" fontId="8" fillId="0" borderId="0" xfId="15" applyNumberFormat="1" applyFont="1" applyBorder="1" applyAlignment="1">
      <alignment/>
    </xf>
    <xf numFmtId="38" fontId="8" fillId="0" borderId="0" xfId="15" applyNumberFormat="1" applyFont="1" applyBorder="1" applyAlignment="1">
      <alignment/>
    </xf>
    <xf numFmtId="183" fontId="8" fillId="0" borderId="1" xfId="15" applyNumberFormat="1" applyFont="1" applyFill="1" applyBorder="1" applyAlignment="1">
      <alignment/>
    </xf>
    <xf numFmtId="38" fontId="8" fillId="0" borderId="1" xfId="15" applyNumberFormat="1" applyFont="1" applyBorder="1" applyAlignment="1">
      <alignment/>
    </xf>
    <xf numFmtId="38" fontId="8" fillId="0" borderId="3" xfId="15" applyNumberFormat="1" applyFont="1" applyBorder="1" applyAlignment="1">
      <alignment/>
    </xf>
    <xf numFmtId="183" fontId="8" fillId="0" borderId="0" xfId="15" applyNumberFormat="1" applyFont="1" applyAlignment="1">
      <alignment/>
    </xf>
    <xf numFmtId="38" fontId="9" fillId="0" borderId="4" xfId="15" applyNumberFormat="1" applyFont="1" applyBorder="1" applyAlignment="1">
      <alignment/>
    </xf>
    <xf numFmtId="38" fontId="9" fillId="0" borderId="0" xfId="15" applyNumberFormat="1" applyFont="1" applyBorder="1" applyAlignment="1">
      <alignment/>
    </xf>
    <xf numFmtId="39" fontId="8" fillId="0" borderId="0" xfId="23" applyFont="1" quotePrefix="1">
      <alignment/>
      <protection/>
    </xf>
    <xf numFmtId="0" fontId="0" fillId="0" borderId="0" xfId="22" applyFont="1" applyBorder="1">
      <alignment/>
      <protection/>
    </xf>
    <xf numFmtId="0" fontId="0" fillId="0" borderId="0" xfId="22" applyFont="1" applyFill="1">
      <alignment/>
      <protection/>
    </xf>
    <xf numFmtId="43" fontId="8" fillId="0" borderId="0" xfId="15" applyFont="1" applyFill="1" applyBorder="1" applyAlignment="1">
      <alignment/>
    </xf>
    <xf numFmtId="43" fontId="8" fillId="0" borderId="0" xfId="15" applyFont="1" applyFill="1" applyAlignment="1">
      <alignment/>
    </xf>
    <xf numFmtId="38" fontId="0" fillId="0" borderId="0" xfId="23" applyNumberFormat="1" applyFont="1">
      <alignment/>
      <protection/>
    </xf>
    <xf numFmtId="39" fontId="0" fillId="0" borderId="0" xfId="23" applyFont="1">
      <alignment/>
      <protection/>
    </xf>
    <xf numFmtId="39" fontId="0" fillId="0" borderId="0" xfId="23" applyFont="1" applyBorder="1">
      <alignment/>
      <protection/>
    </xf>
    <xf numFmtId="39" fontId="0" fillId="0" borderId="0" xfId="23" applyFont="1" applyFill="1">
      <alignment/>
      <protection/>
    </xf>
    <xf numFmtId="37" fontId="8" fillId="0" borderId="0" xfId="22" applyNumberFormat="1" applyFont="1" applyBorder="1" applyAlignment="1">
      <alignment horizontal="left"/>
      <protection/>
    </xf>
    <xf numFmtId="37" fontId="8" fillId="0" borderId="0" xfId="22" applyNumberFormat="1" applyFont="1" applyAlignment="1">
      <alignment horizontal="centerContinuous"/>
      <protection/>
    </xf>
    <xf numFmtId="37" fontId="8" fillId="0" borderId="0" xfId="22" applyNumberFormat="1" applyFont="1">
      <alignment/>
      <protection/>
    </xf>
    <xf numFmtId="37" fontId="8" fillId="0" borderId="0" xfId="22" applyNumberFormat="1" applyFont="1" applyFill="1" applyAlignment="1">
      <alignment horizontal="centerContinuous"/>
      <protection/>
    </xf>
    <xf numFmtId="0" fontId="8" fillId="0" borderId="0" xfId="22" applyFont="1" applyAlignment="1">
      <alignment horizontal="centerContinuous"/>
      <protection/>
    </xf>
    <xf numFmtId="0" fontId="8" fillId="0" borderId="0" xfId="22" applyFont="1">
      <alignment/>
      <protection/>
    </xf>
    <xf numFmtId="43" fontId="15" fillId="0" borderId="0" xfId="17" applyFont="1" applyAlignment="1">
      <alignment/>
    </xf>
    <xf numFmtId="0" fontId="15" fillId="0" borderId="0" xfId="22" applyFont="1">
      <alignment/>
      <protection/>
    </xf>
    <xf numFmtId="0" fontId="14" fillId="0" borderId="0" xfId="22" applyFont="1" applyFill="1">
      <alignment/>
      <protection/>
    </xf>
    <xf numFmtId="43" fontId="0" fillId="0" borderId="0" xfId="17" applyFont="1" applyAlignment="1">
      <alignment/>
    </xf>
    <xf numFmtId="0" fontId="0" fillId="0" borderId="0" xfId="22" applyFont="1">
      <alignment/>
      <protection/>
    </xf>
    <xf numFmtId="37" fontId="8" fillId="0" borderId="0" xfId="22" applyNumberFormat="1" applyFont="1" applyFill="1">
      <alignment/>
      <protection/>
    </xf>
    <xf numFmtId="37" fontId="9" fillId="0" borderId="0" xfId="22" applyNumberFormat="1" applyFont="1" applyBorder="1" applyAlignment="1">
      <alignment horizontal="left"/>
      <protection/>
    </xf>
    <xf numFmtId="39" fontId="9" fillId="0" borderId="0" xfId="23" applyFont="1" applyAlignment="1">
      <alignment horizontal="left"/>
      <protection/>
    </xf>
    <xf numFmtId="0" fontId="9" fillId="0" borderId="0" xfId="22" applyFont="1" applyBorder="1" applyAlignment="1">
      <alignment horizontal="left"/>
      <protection/>
    </xf>
    <xf numFmtId="15" fontId="9" fillId="0" borderId="0" xfId="22" applyNumberFormat="1" applyFont="1" applyAlignment="1" quotePrefix="1">
      <alignment horizontal="left"/>
      <protection/>
    </xf>
    <xf numFmtId="39" fontId="0" fillId="0" borderId="0" xfId="23" applyAlignment="1">
      <alignment horizontal="center"/>
      <protection/>
    </xf>
    <xf numFmtId="37" fontId="9" fillId="0" borderId="0" xfId="23" applyNumberFormat="1" applyFont="1" applyAlignment="1">
      <alignment horizontal="center"/>
      <protection/>
    </xf>
    <xf numFmtId="39" fontId="8" fillId="0" borderId="0" xfId="23" applyFont="1" applyAlignment="1">
      <alignment horizontal="center"/>
      <protection/>
    </xf>
    <xf numFmtId="37" fontId="9" fillId="0" borderId="0" xfId="23" applyNumberFormat="1" applyFont="1" applyAlignment="1" quotePrefix="1">
      <alignment horizontal="center"/>
      <protection/>
    </xf>
    <xf numFmtId="37" fontId="9" fillId="0" borderId="0" xfId="23" applyNumberFormat="1" applyFont="1">
      <alignment/>
      <protection/>
    </xf>
    <xf numFmtId="37" fontId="8" fillId="0" borderId="0" xfId="23" applyNumberFormat="1" applyFont="1" applyAlignment="1" quotePrefix="1">
      <alignment horizontal="right"/>
      <protection/>
    </xf>
    <xf numFmtId="37" fontId="9" fillId="0" borderId="0" xfId="23" applyNumberFormat="1" applyFont="1" applyAlignment="1">
      <alignment horizontal="right"/>
      <protection/>
    </xf>
    <xf numFmtId="37" fontId="8" fillId="0" borderId="0" xfId="23" applyNumberFormat="1" applyFont="1" applyAlignment="1">
      <alignment horizontal="right"/>
      <protection/>
    </xf>
    <xf numFmtId="37" fontId="9" fillId="0" borderId="0" xfId="23" applyNumberFormat="1" applyFont="1" applyAlignment="1" quotePrefix="1">
      <alignment horizontal="right"/>
      <protection/>
    </xf>
    <xf numFmtId="43" fontId="8" fillId="0" borderId="0" xfId="15" applyFont="1" applyAlignment="1" quotePrefix="1">
      <alignment horizontal="right"/>
    </xf>
    <xf numFmtId="43" fontId="8" fillId="0" borderId="0" xfId="15" applyFont="1" applyAlignment="1">
      <alignment horizontal="right"/>
    </xf>
    <xf numFmtId="183" fontId="8" fillId="0" borderId="0" xfId="15" applyNumberFormat="1" applyFont="1" applyAlignment="1" quotePrefix="1">
      <alignment horizontal="right"/>
    </xf>
    <xf numFmtId="37" fontId="8" fillId="0" borderId="0" xfId="23" applyNumberFormat="1" applyFont="1" applyAlignment="1">
      <alignment horizontal="center"/>
      <protection/>
    </xf>
    <xf numFmtId="183" fontId="0" fillId="0" borderId="0" xfId="15" applyNumberFormat="1" applyBorder="1" applyAlignment="1">
      <alignment/>
    </xf>
    <xf numFmtId="183" fontId="0" fillId="0" borderId="0" xfId="15" applyNumberFormat="1" applyAlignment="1">
      <alignment/>
    </xf>
    <xf numFmtId="183" fontId="8" fillId="0" borderId="2" xfId="15" applyNumberFormat="1" applyFont="1" applyBorder="1" applyAlignment="1">
      <alignment/>
    </xf>
    <xf numFmtId="183" fontId="0" fillId="0" borderId="0" xfId="15" applyNumberFormat="1" applyFont="1" applyAlignment="1">
      <alignment/>
    </xf>
    <xf numFmtId="37" fontId="8" fillId="0" borderId="0" xfId="23" applyNumberFormat="1" applyFont="1">
      <alignment/>
      <protection/>
    </xf>
    <xf numFmtId="37" fontId="0" fillId="0" borderId="0" xfId="23" applyNumberFormat="1">
      <alignment/>
      <protection/>
    </xf>
    <xf numFmtId="0" fontId="9" fillId="0" borderId="0" xfId="22" applyFont="1" applyFill="1" applyAlignment="1">
      <alignment horizontal="centerContinuous"/>
      <protection/>
    </xf>
    <xf numFmtId="0" fontId="9" fillId="0" borderId="0" xfId="22" applyFont="1" applyBorder="1" applyAlignment="1">
      <alignment horizontal="centerContinuous"/>
      <protection/>
    </xf>
    <xf numFmtId="0" fontId="9" fillId="0" borderId="0" xfId="22" applyFont="1" applyAlignment="1">
      <alignment horizontal="centerContinuous"/>
      <protection/>
    </xf>
    <xf numFmtId="0" fontId="9" fillId="0" borderId="0" xfId="22" applyFont="1" applyFill="1" applyBorder="1" applyAlignment="1">
      <alignment horizontal="centerContinuous"/>
      <protection/>
    </xf>
    <xf numFmtId="0" fontId="8" fillId="0" borderId="0" xfId="22" applyFont="1" applyFill="1" applyAlignment="1">
      <alignment horizontal="centerContinuous"/>
      <protection/>
    </xf>
    <xf numFmtId="0" fontId="8" fillId="0" borderId="0" xfId="22" applyFont="1" applyBorder="1" applyAlignment="1">
      <alignment horizontal="centerContinuous"/>
      <protection/>
    </xf>
    <xf numFmtId="0" fontId="8" fillId="0" borderId="0" xfId="22" applyFont="1" applyFill="1" applyBorder="1" applyAlignment="1">
      <alignment horizontal="centerContinuous"/>
      <protection/>
    </xf>
    <xf numFmtId="0" fontId="8" fillId="0" borderId="0" xfId="22" applyFont="1" applyFill="1">
      <alignment/>
      <protection/>
    </xf>
    <xf numFmtId="0" fontId="8" fillId="0" borderId="0" xfId="22" applyFont="1" applyBorder="1">
      <alignment/>
      <protection/>
    </xf>
    <xf numFmtId="0" fontId="8" fillId="0" borderId="0" xfId="22" applyFont="1" applyFill="1" applyBorder="1">
      <alignment/>
      <protection/>
    </xf>
    <xf numFmtId="0" fontId="8" fillId="0" borderId="0" xfId="22" applyFont="1" applyAlignment="1">
      <alignment horizontal="center"/>
      <protection/>
    </xf>
    <xf numFmtId="0" fontId="8" fillId="0" borderId="0" xfId="22" applyFont="1" applyFill="1" applyAlignment="1">
      <alignment horizontal="center"/>
      <protection/>
    </xf>
    <xf numFmtId="0" fontId="8" fillId="0" borderId="0" xfId="22" applyFont="1" applyBorder="1" applyAlignment="1">
      <alignment horizontal="center"/>
      <protection/>
    </xf>
    <xf numFmtId="0" fontId="8" fillId="0" borderId="0" xfId="22" applyFont="1" applyFill="1" applyBorder="1" applyAlignment="1">
      <alignment horizontal="center"/>
      <protection/>
    </xf>
    <xf numFmtId="0" fontId="8" fillId="0" borderId="0" xfId="22" applyFont="1" applyFill="1" applyBorder="1" applyAlignment="1">
      <alignment horizontal="right"/>
      <protection/>
    </xf>
    <xf numFmtId="0" fontId="9" fillId="0" borderId="0" xfId="22" applyFont="1" applyAlignment="1">
      <alignment horizontal="center"/>
      <protection/>
    </xf>
    <xf numFmtId="0" fontId="9" fillId="0" borderId="0" xfId="22" applyFont="1" applyFill="1" applyBorder="1" applyAlignment="1">
      <alignment horizontal="right"/>
      <protection/>
    </xf>
    <xf numFmtId="0" fontId="8" fillId="0" borderId="0" xfId="22" applyFont="1" applyBorder="1" applyAlignment="1" quotePrefix="1">
      <alignment horizontal="center"/>
      <protection/>
    </xf>
    <xf numFmtId="0" fontId="9" fillId="0" borderId="0" xfId="22" applyFont="1" applyFill="1" applyBorder="1" applyAlignment="1" quotePrefix="1">
      <alignment horizontal="right"/>
      <protection/>
    </xf>
    <xf numFmtId="0" fontId="9" fillId="0" borderId="0" xfId="22" applyFont="1" applyFill="1" applyAlignment="1">
      <alignment horizontal="center"/>
      <protection/>
    </xf>
    <xf numFmtId="0" fontId="9" fillId="0" borderId="0" xfId="22" applyFont="1" applyBorder="1" applyAlignment="1">
      <alignment horizontal="center"/>
      <protection/>
    </xf>
    <xf numFmtId="0" fontId="9" fillId="0" borderId="0" xfId="22" applyFont="1" applyFill="1" applyAlignment="1" quotePrefix="1">
      <alignment horizontal="center"/>
      <protection/>
    </xf>
    <xf numFmtId="0" fontId="9" fillId="0" borderId="0" xfId="22" applyFont="1" applyAlignment="1" quotePrefix="1">
      <alignment horizontal="center"/>
      <protection/>
    </xf>
    <xf numFmtId="183" fontId="8" fillId="0" borderId="0" xfId="17" applyNumberFormat="1" applyFont="1" applyFill="1" applyAlignment="1">
      <alignment/>
    </xf>
    <xf numFmtId="183" fontId="8" fillId="0" borderId="0" xfId="17" applyNumberFormat="1" applyFont="1" applyBorder="1" applyAlignment="1">
      <alignment/>
    </xf>
    <xf numFmtId="183" fontId="8" fillId="0" borderId="0" xfId="17" applyNumberFormat="1" applyFont="1" applyAlignment="1">
      <alignment horizontal="center"/>
    </xf>
    <xf numFmtId="183" fontId="8" fillId="0" borderId="0" xfId="17" applyNumberFormat="1" applyFont="1" applyFill="1" applyBorder="1" applyAlignment="1">
      <alignment/>
    </xf>
    <xf numFmtId="0" fontId="9" fillId="0" borderId="0" xfId="22" applyFont="1">
      <alignment/>
      <protection/>
    </xf>
    <xf numFmtId="183" fontId="8" fillId="0" borderId="0" xfId="17" applyNumberFormat="1" applyFont="1" applyFill="1" applyAlignment="1">
      <alignment/>
    </xf>
    <xf numFmtId="183" fontId="8" fillId="0" borderId="0" xfId="17" applyNumberFormat="1" applyFont="1" applyBorder="1" applyAlignment="1">
      <alignment/>
    </xf>
    <xf numFmtId="183" fontId="8" fillId="0" borderId="0" xfId="17" applyNumberFormat="1" applyFont="1" applyFill="1" applyBorder="1" applyAlignment="1">
      <alignment/>
    </xf>
    <xf numFmtId="181" fontId="8" fillId="0" borderId="5" xfId="15" applyNumberFormat="1" applyFont="1" applyFill="1" applyBorder="1" applyAlignment="1">
      <alignment/>
    </xf>
    <xf numFmtId="183" fontId="8" fillId="0" borderId="5" xfId="17" applyNumberFormat="1" applyFont="1" applyFill="1" applyBorder="1" applyAlignment="1">
      <alignment horizontal="center"/>
    </xf>
    <xf numFmtId="181" fontId="8" fillId="0" borderId="6" xfId="15" applyNumberFormat="1" applyFont="1" applyFill="1" applyBorder="1" applyAlignment="1">
      <alignment/>
    </xf>
    <xf numFmtId="183" fontId="8" fillId="0" borderId="6" xfId="17" applyNumberFormat="1" applyFont="1" applyFill="1" applyBorder="1" applyAlignment="1">
      <alignment horizontal="center"/>
    </xf>
    <xf numFmtId="181" fontId="8" fillId="0" borderId="7" xfId="15" applyNumberFormat="1" applyFont="1" applyFill="1" applyBorder="1" applyAlignment="1">
      <alignment/>
    </xf>
    <xf numFmtId="183" fontId="8" fillId="0" borderId="7" xfId="17" applyNumberFormat="1" applyFont="1" applyFill="1" applyBorder="1" applyAlignment="1">
      <alignment horizontal="center"/>
    </xf>
    <xf numFmtId="183" fontId="8" fillId="0" borderId="0" xfId="17" applyNumberFormat="1" applyFont="1" applyBorder="1" applyAlignment="1">
      <alignment horizontal="center"/>
    </xf>
    <xf numFmtId="0" fontId="8" fillId="0" borderId="0" xfId="22" applyFont="1" applyAlignment="1" quotePrefix="1">
      <alignment horizontal="left"/>
      <protection/>
    </xf>
    <xf numFmtId="183" fontId="16" fillId="0" borderId="1" xfId="17" applyNumberFormat="1" applyFont="1" applyFill="1" applyBorder="1" applyAlignment="1">
      <alignment/>
    </xf>
    <xf numFmtId="183" fontId="16" fillId="0" borderId="0" xfId="17" applyNumberFormat="1" applyFont="1" applyBorder="1" applyAlignment="1">
      <alignment/>
    </xf>
    <xf numFmtId="183" fontId="16" fillId="0" borderId="0" xfId="17" applyNumberFormat="1" applyFont="1" applyFill="1" applyBorder="1" applyAlignment="1">
      <alignment/>
    </xf>
    <xf numFmtId="43" fontId="8" fillId="0" borderId="0" xfId="17" applyNumberFormat="1" applyFont="1" applyFill="1" applyBorder="1" applyAlignment="1">
      <alignment/>
    </xf>
    <xf numFmtId="183" fontId="8" fillId="0" borderId="6" xfId="17" applyNumberFormat="1" applyFont="1" applyFill="1" applyBorder="1" applyAlignment="1">
      <alignment/>
    </xf>
    <xf numFmtId="183" fontId="8" fillId="0" borderId="7" xfId="17" applyNumberFormat="1" applyFont="1" applyFill="1" applyBorder="1" applyAlignment="1">
      <alignment/>
    </xf>
    <xf numFmtId="183" fontId="16" fillId="0" borderId="0" xfId="17" applyNumberFormat="1" applyFont="1" applyBorder="1" applyAlignment="1">
      <alignment horizontal="center"/>
    </xf>
    <xf numFmtId="183" fontId="16" fillId="0" borderId="2" xfId="17" applyNumberFormat="1" applyFont="1" applyFill="1" applyBorder="1" applyAlignment="1">
      <alignment/>
    </xf>
    <xf numFmtId="183" fontId="8" fillId="0" borderId="1" xfId="17" applyNumberFormat="1" applyFont="1" applyFill="1" applyBorder="1" applyAlignment="1">
      <alignment/>
    </xf>
    <xf numFmtId="183" fontId="8" fillId="0" borderId="1" xfId="17" applyNumberFormat="1" applyFont="1" applyBorder="1" applyAlignment="1">
      <alignment horizontal="center"/>
    </xf>
    <xf numFmtId="0" fontId="8" fillId="0" borderId="0" xfId="22" applyFont="1" quotePrefix="1">
      <alignment/>
      <protection/>
    </xf>
    <xf numFmtId="183" fontId="16" fillId="0" borderId="0" xfId="17" applyNumberFormat="1" applyFont="1" applyFill="1" applyBorder="1" applyAlignment="1">
      <alignment horizontal="right"/>
    </xf>
    <xf numFmtId="183" fontId="16" fillId="0" borderId="0" xfId="17" applyNumberFormat="1" applyFont="1" applyBorder="1" applyAlignment="1">
      <alignment horizontal="right"/>
    </xf>
    <xf numFmtId="183" fontId="8" fillId="0" borderId="0" xfId="17" applyNumberFormat="1" applyFont="1" applyFill="1" applyAlignment="1">
      <alignment horizontal="right"/>
    </xf>
    <xf numFmtId="183" fontId="8" fillId="0" borderId="0" xfId="17" applyNumberFormat="1" applyFont="1" applyBorder="1" applyAlignment="1">
      <alignment horizontal="right"/>
    </xf>
    <xf numFmtId="183" fontId="8" fillId="0" borderId="0" xfId="17" applyNumberFormat="1" applyFont="1" applyFill="1" applyBorder="1" applyAlignment="1">
      <alignment horizontal="right"/>
    </xf>
    <xf numFmtId="0" fontId="9" fillId="0" borderId="0" xfId="22" applyFont="1" applyAlignment="1" quotePrefix="1">
      <alignment horizontal="left"/>
      <protection/>
    </xf>
    <xf numFmtId="183" fontId="8" fillId="0" borderId="1" xfId="17" applyNumberFormat="1" applyFont="1" applyFill="1" applyBorder="1" applyAlignment="1">
      <alignment horizontal="center"/>
    </xf>
    <xf numFmtId="43" fontId="8" fillId="0" borderId="0" xfId="17" applyNumberFormat="1" applyFont="1" applyFill="1" applyAlignment="1">
      <alignment/>
    </xf>
    <xf numFmtId="43" fontId="8" fillId="0" borderId="0" xfId="17" applyNumberFormat="1" applyFont="1" applyBorder="1" applyAlignment="1">
      <alignment/>
    </xf>
    <xf numFmtId="183" fontId="8" fillId="0" borderId="0" xfId="17" applyNumberFormat="1" applyFont="1" applyAlignment="1">
      <alignment/>
    </xf>
    <xf numFmtId="43" fontId="8" fillId="0" borderId="0" xfId="17" applyNumberFormat="1" applyFont="1" applyFill="1" applyBorder="1" applyAlignment="1">
      <alignment/>
    </xf>
    <xf numFmtId="183" fontId="8" fillId="0" borderId="0" xfId="22" applyNumberFormat="1" applyFont="1" applyFill="1">
      <alignment/>
      <protection/>
    </xf>
    <xf numFmtId="0" fontId="8" fillId="0" borderId="0" xfId="22" applyFont="1" applyFill="1" applyBorder="1" applyAlignment="1">
      <alignment horizontal="left"/>
      <protection/>
    </xf>
    <xf numFmtId="0" fontId="8" fillId="0" borderId="0" xfId="22" applyFont="1" applyFill="1" applyAlignment="1">
      <alignment horizontal="left"/>
      <protection/>
    </xf>
    <xf numFmtId="0" fontId="9" fillId="0" borderId="0" xfId="22" applyFont="1" applyFill="1" applyBorder="1" applyAlignment="1" quotePrefix="1">
      <alignment horizontal="left"/>
      <protection/>
    </xf>
    <xf numFmtId="15" fontId="10" fillId="0" borderId="0" xfId="22" applyNumberFormat="1" applyFont="1" applyFill="1" applyAlignment="1" quotePrefix="1">
      <alignment horizontal="left"/>
      <protection/>
    </xf>
    <xf numFmtId="0" fontId="0" fillId="0" borderId="0" xfId="22" applyFont="1" applyFill="1" applyBorder="1">
      <alignment/>
      <protection/>
    </xf>
    <xf numFmtId="0" fontId="9" fillId="0" borderId="0" xfId="22" applyFont="1" applyFill="1" applyBorder="1" applyAlignment="1">
      <alignment horizontal="left"/>
      <protection/>
    </xf>
    <xf numFmtId="183" fontId="9" fillId="0" borderId="0" xfId="17" applyNumberFormat="1" applyFont="1" applyFill="1" applyBorder="1" applyAlignment="1">
      <alignment horizontal="centerContinuous"/>
    </xf>
    <xf numFmtId="0" fontId="8" fillId="0" borderId="8" xfId="22" applyFont="1" applyFill="1" applyBorder="1">
      <alignment/>
      <protection/>
    </xf>
    <xf numFmtId="0" fontId="8" fillId="0" borderId="9" xfId="22" applyFont="1" applyFill="1" applyBorder="1">
      <alignment/>
      <protection/>
    </xf>
    <xf numFmtId="0" fontId="8" fillId="0" borderId="9" xfId="22" applyFont="1" applyFill="1" applyBorder="1" applyAlignment="1">
      <alignment horizontal="center"/>
      <protection/>
    </xf>
    <xf numFmtId="0" fontId="8" fillId="0" borderId="8" xfId="22" applyFont="1" applyFill="1" applyBorder="1" applyAlignment="1">
      <alignment horizontal="center"/>
      <protection/>
    </xf>
    <xf numFmtId="183" fontId="8" fillId="0" borderId="8" xfId="17" applyNumberFormat="1" applyFont="1" applyFill="1" applyBorder="1" applyAlignment="1">
      <alignment horizontal="center"/>
    </xf>
    <xf numFmtId="183" fontId="8" fillId="0" borderId="0" xfId="17" applyNumberFormat="1" applyFont="1" applyFill="1" applyBorder="1" applyAlignment="1" quotePrefix="1">
      <alignment horizontal="center"/>
    </xf>
    <xf numFmtId="183" fontId="8" fillId="0" borderId="9" xfId="17" applyNumberFormat="1" applyFont="1" applyFill="1" applyBorder="1" applyAlignment="1">
      <alignment horizontal="center"/>
    </xf>
    <xf numFmtId="183" fontId="8" fillId="0" borderId="0" xfId="17" applyNumberFormat="1" applyFont="1" applyFill="1" applyBorder="1" applyAlignment="1">
      <alignment horizontal="center"/>
    </xf>
    <xf numFmtId="0" fontId="9" fillId="0" borderId="0" xfId="22" applyFont="1" applyFill="1" applyBorder="1">
      <alignment/>
      <protection/>
    </xf>
    <xf numFmtId="0" fontId="9" fillId="0" borderId="8" xfId="22" applyFont="1" applyFill="1" applyBorder="1" applyAlignment="1">
      <alignment horizontal="center"/>
      <protection/>
    </xf>
    <xf numFmtId="0" fontId="9" fillId="0" borderId="0" xfId="22" applyFont="1" applyFill="1" applyBorder="1" applyAlignment="1">
      <alignment horizontal="center"/>
      <protection/>
    </xf>
    <xf numFmtId="0" fontId="9" fillId="0" borderId="9" xfId="22" applyFont="1" applyFill="1" applyBorder="1" applyAlignment="1">
      <alignment horizontal="center"/>
      <protection/>
    </xf>
    <xf numFmtId="0" fontId="11" fillId="0" borderId="0" xfId="22" applyFont="1" applyFill="1" applyBorder="1">
      <alignment/>
      <protection/>
    </xf>
    <xf numFmtId="43" fontId="8" fillId="0" borderId="10" xfId="17" applyFont="1" applyFill="1" applyBorder="1" applyAlignment="1" quotePrefix="1">
      <alignment horizontal="center"/>
    </xf>
    <xf numFmtId="43" fontId="8" fillId="0" borderId="1" xfId="17" applyFont="1" applyFill="1" applyBorder="1" applyAlignment="1">
      <alignment/>
    </xf>
    <xf numFmtId="43" fontId="8" fillId="0" borderId="11" xfId="17" applyFont="1" applyFill="1" applyBorder="1" applyAlignment="1" quotePrefix="1">
      <alignment horizontal="center"/>
    </xf>
    <xf numFmtId="43" fontId="8" fillId="0" borderId="0" xfId="17" applyFont="1" applyFill="1" applyBorder="1" applyAlignment="1">
      <alignment/>
    </xf>
    <xf numFmtId="183" fontId="8" fillId="0" borderId="1" xfId="17" applyNumberFormat="1" applyFont="1" applyFill="1" applyBorder="1" applyAlignment="1" quotePrefix="1">
      <alignment horizontal="center"/>
    </xf>
    <xf numFmtId="183" fontId="8" fillId="0" borderId="0" xfId="22" applyNumberFormat="1" applyFont="1" applyFill="1" applyBorder="1">
      <alignment/>
      <protection/>
    </xf>
    <xf numFmtId="183" fontId="8" fillId="0" borderId="0" xfId="15" applyNumberFormat="1" applyFont="1" applyFill="1" applyBorder="1" applyAlignment="1">
      <alignment/>
    </xf>
    <xf numFmtId="193" fontId="8" fillId="0" borderId="0" xfId="22" applyNumberFormat="1" applyFont="1" applyFill="1" applyBorder="1">
      <alignment/>
      <protection/>
    </xf>
    <xf numFmtId="183" fontId="8" fillId="0" borderId="2" xfId="17" applyNumberFormat="1" applyFont="1" applyFill="1" applyBorder="1" applyAlignment="1">
      <alignment horizontal="center"/>
    </xf>
    <xf numFmtId="43" fontId="8" fillId="0" borderId="0" xfId="22" applyNumberFormat="1" applyFont="1" applyFill="1" applyBorder="1">
      <alignment/>
      <protection/>
    </xf>
    <xf numFmtId="43" fontId="0" fillId="0" borderId="0" xfId="22" applyNumberFormat="1" applyFill="1">
      <alignment/>
      <protection/>
    </xf>
    <xf numFmtId="43" fontId="8" fillId="0" borderId="0" xfId="15" applyNumberFormat="1" applyFont="1" applyFill="1" applyBorder="1" applyAlignment="1">
      <alignment horizontal="center"/>
    </xf>
    <xf numFmtId="0" fontId="3" fillId="0" borderId="0" xfId="22" applyFont="1" applyFill="1" applyAlignment="1">
      <alignment horizontal="left"/>
      <protection/>
    </xf>
    <xf numFmtId="0" fontId="0" fillId="0" borderId="0" xfId="22" applyBorder="1">
      <alignment/>
      <protection/>
    </xf>
    <xf numFmtId="38" fontId="0" fillId="0" borderId="0" xfId="0" applyNumberFormat="1" applyAlignment="1">
      <alignment/>
    </xf>
    <xf numFmtId="0" fontId="0" fillId="0" borderId="0" xfId="0" applyBorder="1" applyAlignment="1">
      <alignment/>
    </xf>
    <xf numFmtId="0" fontId="0" fillId="0" borderId="0" xfId="0" applyFill="1" applyAlignment="1">
      <alignment/>
    </xf>
    <xf numFmtId="0" fontId="11" fillId="0" borderId="0" xfId="0" applyFont="1" applyFill="1" applyAlignment="1">
      <alignment/>
    </xf>
    <xf numFmtId="38" fontId="12" fillId="0" borderId="0" xfId="0" applyNumberFormat="1" applyFont="1" applyFill="1" applyAlignment="1">
      <alignment horizontal="center"/>
    </xf>
    <xf numFmtId="38" fontId="12" fillId="0" borderId="0" xfId="15" applyNumberFormat="1" applyFont="1" applyFill="1" applyAlignment="1">
      <alignment horizontal="right"/>
    </xf>
    <xf numFmtId="0" fontId="12" fillId="0" borderId="0" xfId="0" applyFont="1" applyFill="1" applyBorder="1" applyAlignment="1">
      <alignment/>
    </xf>
    <xf numFmtId="0" fontId="12" fillId="0" borderId="0" xfId="0" applyFont="1" applyFill="1" applyAlignment="1">
      <alignment horizontal="center"/>
    </xf>
    <xf numFmtId="0" fontId="12" fillId="0" borderId="0" xfId="0" applyFont="1" applyFill="1" applyAlignment="1">
      <alignment/>
    </xf>
    <xf numFmtId="0" fontId="13" fillId="0" borderId="0" xfId="0" applyFont="1" applyFill="1" applyAlignment="1">
      <alignment/>
    </xf>
    <xf numFmtId="0" fontId="9" fillId="0" borderId="0" xfId="0" applyFont="1" applyAlignment="1">
      <alignment/>
    </xf>
    <xf numFmtId="0" fontId="8" fillId="0" borderId="0" xfId="0" applyFont="1" applyAlignment="1">
      <alignment/>
    </xf>
    <xf numFmtId="183" fontId="8" fillId="0" borderId="1" xfId="17" applyNumberFormat="1" applyFont="1" applyFill="1" applyBorder="1" applyAlignment="1">
      <alignment/>
    </xf>
    <xf numFmtId="0" fontId="17" fillId="0" borderId="0" xfId="22" applyFont="1">
      <alignment/>
      <protection/>
    </xf>
    <xf numFmtId="0" fontId="17" fillId="0" borderId="0" xfId="22" applyFont="1" applyAlignment="1" quotePrefix="1">
      <alignment horizontal="left"/>
      <protection/>
    </xf>
    <xf numFmtId="0" fontId="6" fillId="0" borderId="0" xfId="22" applyFont="1">
      <alignment/>
      <protection/>
    </xf>
    <xf numFmtId="0" fontId="6" fillId="0" borderId="0" xfId="22" applyFont="1" applyBorder="1">
      <alignment/>
      <protection/>
    </xf>
    <xf numFmtId="43" fontId="2" fillId="0" borderId="0" xfId="15" applyFont="1" applyAlignment="1">
      <alignment horizontal="center"/>
    </xf>
    <xf numFmtId="39" fontId="10" fillId="0" borderId="0" xfId="23" applyFont="1">
      <alignment/>
      <protection/>
    </xf>
    <xf numFmtId="38" fontId="8" fillId="0" borderId="5" xfId="15" applyNumberFormat="1" applyFont="1" applyBorder="1" applyAlignment="1">
      <alignment/>
    </xf>
    <xf numFmtId="38" fontId="8" fillId="0" borderId="6" xfId="15" applyNumberFormat="1" applyFont="1" applyBorder="1" applyAlignment="1">
      <alignment/>
    </xf>
    <xf numFmtId="38" fontId="8" fillId="0" borderId="7" xfId="15" applyNumberFormat="1" applyFont="1" applyBorder="1" applyAlignment="1">
      <alignment/>
    </xf>
    <xf numFmtId="183" fontId="8" fillId="0" borderId="6" xfId="15" applyNumberFormat="1" applyFont="1" applyBorder="1" applyAlignment="1">
      <alignment/>
    </xf>
    <xf numFmtId="183" fontId="8" fillId="0" borderId="7" xfId="15" applyNumberFormat="1" applyFont="1" applyBorder="1" applyAlignment="1">
      <alignment/>
    </xf>
    <xf numFmtId="0" fontId="0" fillId="0" borderId="0" xfId="0" applyAlignment="1">
      <alignment horizontal="justify"/>
    </xf>
    <xf numFmtId="0" fontId="8" fillId="0" borderId="0" xfId="22" applyFont="1" applyFill="1" applyBorder="1" quotePrefix="1">
      <alignment/>
      <protection/>
    </xf>
    <xf numFmtId="43" fontId="8" fillId="0" borderId="2" xfId="15" applyNumberFormat="1" applyFont="1" applyFill="1" applyBorder="1" applyAlignment="1">
      <alignment horizontal="center"/>
    </xf>
    <xf numFmtId="43" fontId="8" fillId="0" borderId="2" xfId="15" applyFont="1" applyFill="1" applyBorder="1" applyAlignment="1">
      <alignment/>
    </xf>
    <xf numFmtId="43" fontId="8" fillId="0" borderId="0" xfId="15" applyFont="1" applyAlignment="1">
      <alignment/>
    </xf>
    <xf numFmtId="43" fontId="8" fillId="0" borderId="5" xfId="15" applyFont="1" applyBorder="1" applyAlignment="1">
      <alignment/>
    </xf>
    <xf numFmtId="43" fontId="8" fillId="0" borderId="6" xfId="15" applyFont="1" applyBorder="1" applyAlignment="1">
      <alignment/>
    </xf>
    <xf numFmtId="43" fontId="8" fillId="0" borderId="7" xfId="15" applyFont="1" applyBorder="1" applyAlignment="1">
      <alignment/>
    </xf>
    <xf numFmtId="43" fontId="8" fillId="0" borderId="1" xfId="15" applyFont="1" applyBorder="1" applyAlignment="1">
      <alignment/>
    </xf>
    <xf numFmtId="43" fontId="8" fillId="0" borderId="0" xfId="15" applyFont="1" applyBorder="1" applyAlignment="1">
      <alignment/>
    </xf>
    <xf numFmtId="43" fontId="8" fillId="0" borderId="2" xfId="15" applyFont="1" applyBorder="1" applyAlignment="1">
      <alignment/>
    </xf>
    <xf numFmtId="43" fontId="8" fillId="0" borderId="12" xfId="15" applyFont="1" applyFill="1" applyBorder="1" applyAlignment="1">
      <alignment/>
    </xf>
    <xf numFmtId="0" fontId="7" fillId="0" borderId="0" xfId="22" applyFont="1" applyBorder="1" quotePrefix="1">
      <alignment/>
      <protection/>
    </xf>
    <xf numFmtId="183" fontId="2" fillId="0" borderId="2" xfId="22" applyNumberFormat="1" applyFont="1" applyBorder="1">
      <alignment/>
      <protection/>
    </xf>
    <xf numFmtId="183" fontId="2" fillId="0" borderId="3" xfId="17" applyNumberFormat="1" applyFont="1" applyBorder="1" applyAlignment="1">
      <alignment/>
    </xf>
    <xf numFmtId="0" fontId="2" fillId="0" borderId="0" xfId="0" applyFont="1" applyAlignment="1">
      <alignment horizontal="justify"/>
    </xf>
    <xf numFmtId="183" fontId="2" fillId="0" borderId="2" xfId="15" applyNumberFormat="1" applyFont="1" applyBorder="1" applyAlignment="1">
      <alignment/>
    </xf>
    <xf numFmtId="183" fontId="8" fillId="0" borderId="2" xfId="17" applyNumberFormat="1" applyFont="1" applyFill="1" applyBorder="1" applyAlignment="1">
      <alignment/>
    </xf>
    <xf numFmtId="183" fontId="8" fillId="0" borderId="7" xfId="17" applyNumberFormat="1" applyFont="1" applyFill="1" applyBorder="1" applyAlignment="1">
      <alignment/>
    </xf>
    <xf numFmtId="183" fontId="8" fillId="0" borderId="6" xfId="17" applyNumberFormat="1" applyFont="1" applyFill="1" applyBorder="1" applyAlignment="1">
      <alignment/>
    </xf>
    <xf numFmtId="183" fontId="16" fillId="0" borderId="7" xfId="17" applyNumberFormat="1" applyFont="1" applyFill="1" applyBorder="1" applyAlignment="1">
      <alignment/>
    </xf>
    <xf numFmtId="183" fontId="8" fillId="0" borderId="6" xfId="17" applyNumberFormat="1" applyFont="1" applyBorder="1" applyAlignment="1">
      <alignment horizontal="center"/>
    </xf>
    <xf numFmtId="183" fontId="8" fillId="0" borderId="0" xfId="15" applyNumberFormat="1" applyFont="1" applyBorder="1" applyAlignment="1" quotePrefix="1">
      <alignment horizontal="right"/>
    </xf>
    <xf numFmtId="43" fontId="8" fillId="0" borderId="0" xfId="15" applyFont="1" applyBorder="1" applyAlignment="1">
      <alignment horizontal="right"/>
    </xf>
    <xf numFmtId="183" fontId="8" fillId="0" borderId="1" xfId="15" applyNumberFormat="1" applyFont="1" applyBorder="1" applyAlignment="1">
      <alignment/>
    </xf>
    <xf numFmtId="0" fontId="2" fillId="0" borderId="0" xfId="22" applyFont="1" applyFill="1" applyAlignment="1">
      <alignment horizontal="center"/>
      <protection/>
    </xf>
    <xf numFmtId="0" fontId="7" fillId="0" borderId="0" xfId="22" applyFont="1" applyAlignment="1">
      <alignment horizontal="left"/>
      <protection/>
    </xf>
    <xf numFmtId="0" fontId="17" fillId="0" borderId="0" xfId="22" applyFont="1" applyAlignment="1">
      <alignment horizontal="center"/>
      <protection/>
    </xf>
    <xf numFmtId="183" fontId="6" fillId="0" borderId="0" xfId="15" applyNumberFormat="1" applyFont="1" applyAlignment="1">
      <alignment/>
    </xf>
    <xf numFmtId="183" fontId="17" fillId="0" borderId="4" xfId="15" applyNumberFormat="1" applyFont="1" applyBorder="1" applyAlignment="1">
      <alignment/>
    </xf>
    <xf numFmtId="37" fontId="8" fillId="0" borderId="1" xfId="23" applyNumberFormat="1" applyFont="1" applyFill="1" applyBorder="1" applyAlignment="1">
      <alignment horizontal="center"/>
      <protection/>
    </xf>
    <xf numFmtId="0" fontId="9" fillId="0" borderId="0" xfId="22" applyFont="1" applyFill="1" applyAlignment="1">
      <alignment horizontal="left"/>
      <protection/>
    </xf>
    <xf numFmtId="39" fontId="2" fillId="0" borderId="0" xfId="23" applyFont="1" applyFill="1">
      <alignment/>
      <protection/>
    </xf>
    <xf numFmtId="37" fontId="8" fillId="0" borderId="0" xfId="21" applyFont="1" applyAlignment="1" applyProtection="1">
      <alignment horizontal="left"/>
      <protection/>
    </xf>
    <xf numFmtId="37" fontId="8" fillId="0" borderId="0" xfId="21" applyFont="1">
      <alignment/>
      <protection/>
    </xf>
    <xf numFmtId="183" fontId="2" fillId="0" borderId="0" xfId="15" applyNumberFormat="1" applyFont="1" applyFill="1" applyAlignment="1">
      <alignment horizontal="center"/>
    </xf>
    <xf numFmtId="183" fontId="2" fillId="0" borderId="1" xfId="15" applyNumberFormat="1" applyFont="1" applyFill="1" applyBorder="1" applyAlignment="1">
      <alignment horizontal="center"/>
    </xf>
    <xf numFmtId="183" fontId="2" fillId="0" borderId="0" xfId="15" applyNumberFormat="1" applyFont="1" applyFill="1" applyBorder="1" applyAlignment="1">
      <alignment horizontal="center"/>
    </xf>
    <xf numFmtId="183" fontId="2" fillId="0" borderId="3" xfId="15" applyNumberFormat="1" applyFont="1" applyFill="1" applyBorder="1" applyAlignment="1">
      <alignment horizontal="center"/>
    </xf>
    <xf numFmtId="0" fontId="2" fillId="0" borderId="0" xfId="22" applyFont="1" applyFill="1" applyAlignment="1" quotePrefix="1">
      <alignment horizontal="left"/>
      <protection/>
    </xf>
    <xf numFmtId="183" fontId="2" fillId="0" borderId="1" xfId="17" applyNumberFormat="1" applyFont="1" applyFill="1" applyBorder="1" applyAlignment="1">
      <alignment/>
    </xf>
    <xf numFmtId="183" fontId="2" fillId="0" borderId="0" xfId="15" applyNumberFormat="1" applyFont="1" applyFill="1" applyAlignment="1">
      <alignment/>
    </xf>
    <xf numFmtId="43" fontId="2" fillId="0" borderId="2" xfId="15" applyNumberFormat="1" applyFont="1" applyFill="1" applyBorder="1" applyAlignment="1">
      <alignment/>
    </xf>
    <xf numFmtId="2" fontId="2" fillId="0" borderId="0" xfId="22" applyNumberFormat="1" applyFont="1" applyFill="1">
      <alignment/>
      <protection/>
    </xf>
    <xf numFmtId="15" fontId="9" fillId="0" borderId="0" xfId="22" applyNumberFormat="1" applyFont="1" applyFill="1" applyAlignment="1" quotePrefix="1">
      <alignment horizontal="left"/>
      <protection/>
    </xf>
    <xf numFmtId="183" fontId="8" fillId="0" borderId="5" xfId="15" applyNumberFormat="1" applyFont="1" applyBorder="1" applyAlignment="1">
      <alignment/>
    </xf>
    <xf numFmtId="183" fontId="8" fillId="0" borderId="12" xfId="15" applyNumberFormat="1" applyFont="1" applyBorder="1" applyAlignment="1">
      <alignment/>
    </xf>
    <xf numFmtId="183" fontId="8" fillId="0" borderId="6" xfId="15" applyNumberFormat="1" applyFont="1" applyFill="1" applyBorder="1" applyAlignment="1">
      <alignment/>
    </xf>
    <xf numFmtId="37" fontId="8" fillId="0" borderId="0" xfId="22" applyNumberFormat="1" applyFont="1" applyFill="1" applyBorder="1" applyAlignment="1">
      <alignment horizontal="left"/>
      <protection/>
    </xf>
    <xf numFmtId="0" fontId="3" fillId="0" borderId="0" xfId="22" applyFont="1" applyFill="1" applyAlignment="1">
      <alignment horizontal="left"/>
      <protection/>
    </xf>
    <xf numFmtId="0" fontId="3" fillId="0" borderId="0" xfId="22" applyFont="1" applyAlignment="1">
      <alignment horizontal="center"/>
      <protection/>
    </xf>
    <xf numFmtId="0" fontId="2" fillId="0" borderId="0" xfId="22" applyFont="1" applyFill="1" applyAlignment="1">
      <alignment horizontal="justify"/>
      <protection/>
    </xf>
    <xf numFmtId="0" fontId="2" fillId="0" borderId="0" xfId="0" applyFont="1" applyFill="1" applyAlignment="1">
      <alignment horizontal="justify"/>
    </xf>
    <xf numFmtId="0" fontId="0" fillId="0" borderId="0" xfId="0" applyFill="1" applyAlignment="1">
      <alignment horizontal="justify"/>
    </xf>
    <xf numFmtId="0" fontId="2" fillId="0" borderId="0" xfId="22" applyFont="1" applyAlignment="1">
      <alignment horizontal="justify"/>
      <protection/>
    </xf>
    <xf numFmtId="0" fontId="0" fillId="0" borderId="0" xfId="0" applyAlignment="1">
      <alignment horizontal="justify"/>
    </xf>
    <xf numFmtId="0" fontId="2" fillId="0" borderId="0" xfId="0" applyFont="1" applyAlignment="1">
      <alignment horizontal="justify"/>
    </xf>
    <xf numFmtId="0" fontId="2" fillId="0" borderId="0" xfId="22" applyFont="1" applyAlignment="1">
      <alignment horizontal="justify" wrapText="1"/>
      <protection/>
    </xf>
    <xf numFmtId="0" fontId="0" fillId="0" borderId="0" xfId="0" applyAlignment="1">
      <alignment horizontal="justify" wrapText="1"/>
    </xf>
    <xf numFmtId="0" fontId="2" fillId="0" borderId="0" xfId="22" applyFont="1" applyFill="1" applyAlignment="1" quotePrefix="1">
      <alignment horizontal="justify"/>
      <protection/>
    </xf>
    <xf numFmtId="0" fontId="0" fillId="0" borderId="0" xfId="0" applyAlignment="1">
      <alignment/>
    </xf>
    <xf numFmtId="0" fontId="2" fillId="0" borderId="0" xfId="22" applyFont="1" applyAlignment="1" quotePrefix="1">
      <alignment horizontal="justify"/>
      <protection/>
    </xf>
    <xf numFmtId="38" fontId="12" fillId="0" borderId="0" xfId="0" applyNumberFormat="1" applyFont="1" applyFill="1" applyAlignment="1">
      <alignment horizontal="center"/>
    </xf>
    <xf numFmtId="39" fontId="8" fillId="0" borderId="0" xfId="23" applyFont="1" applyAlignment="1">
      <alignment horizontal="justify"/>
      <protection/>
    </xf>
    <xf numFmtId="39" fontId="8" fillId="0" borderId="0" xfId="23" applyFont="1" applyFill="1" applyAlignment="1">
      <alignment horizontal="justify"/>
      <protection/>
    </xf>
    <xf numFmtId="0" fontId="9" fillId="0" borderId="13" xfId="22" applyFont="1" applyFill="1" applyBorder="1" applyAlignment="1">
      <alignment horizontal="center"/>
      <protection/>
    </xf>
    <xf numFmtId="0" fontId="0" fillId="0" borderId="14" xfId="22" applyFill="1" applyBorder="1" applyAlignment="1">
      <alignment horizontal="center"/>
      <protection/>
    </xf>
    <xf numFmtId="0" fontId="0" fillId="0" borderId="15" xfId="22" applyFill="1" applyBorder="1" applyAlignment="1">
      <alignment horizontal="center"/>
      <protection/>
    </xf>
    <xf numFmtId="0" fontId="8" fillId="0" borderId="0" xfId="22" applyFont="1" applyFill="1" applyBorder="1" applyAlignment="1">
      <alignment horizontal="justify"/>
      <protection/>
    </xf>
  </cellXfs>
  <cellStyles count="11">
    <cellStyle name="Normal" xfId="0"/>
    <cellStyle name="Comma" xfId="15"/>
    <cellStyle name="Comma [0]" xfId="16"/>
    <cellStyle name="Comma_June 2001" xfId="17"/>
    <cellStyle name="Currency" xfId="18"/>
    <cellStyle name="Currency [0]" xfId="19"/>
    <cellStyle name="Hyperlink" xfId="20"/>
    <cellStyle name="Normal_AXISDEV-2002ksl" xfId="21"/>
    <cellStyle name="Normal_June 2001" xfId="22"/>
    <cellStyle name="Normal_PYT Group 30 September 200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153</xdr:row>
      <xdr:rowOff>0</xdr:rowOff>
    </xdr:from>
    <xdr:to>
      <xdr:col>7</xdr:col>
      <xdr:colOff>0</xdr:colOff>
      <xdr:row>153</xdr:row>
      <xdr:rowOff>0</xdr:rowOff>
    </xdr:to>
    <xdr:sp>
      <xdr:nvSpPr>
        <xdr:cNvPr id="1" name="TextBox 4"/>
        <xdr:cNvSpPr txBox="1">
          <a:spLocks noChangeArrowheads="1"/>
        </xdr:cNvSpPr>
      </xdr:nvSpPr>
      <xdr:spPr>
        <a:xfrm>
          <a:off x="266700" y="24793575"/>
          <a:ext cx="50863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153</xdr:row>
      <xdr:rowOff>0</xdr:rowOff>
    </xdr:from>
    <xdr:to>
      <xdr:col>6</xdr:col>
      <xdr:colOff>847725</xdr:colOff>
      <xdr:row>153</xdr:row>
      <xdr:rowOff>0</xdr:rowOff>
    </xdr:to>
    <xdr:sp>
      <xdr:nvSpPr>
        <xdr:cNvPr id="2" name="TextBox 5"/>
        <xdr:cNvSpPr txBox="1">
          <a:spLocks noChangeArrowheads="1"/>
        </xdr:cNvSpPr>
      </xdr:nvSpPr>
      <xdr:spPr>
        <a:xfrm>
          <a:off x="428625" y="24793575"/>
          <a:ext cx="49244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161</xdr:row>
      <xdr:rowOff>0</xdr:rowOff>
    </xdr:from>
    <xdr:to>
      <xdr:col>7</xdr:col>
      <xdr:colOff>0</xdr:colOff>
      <xdr:row>161</xdr:row>
      <xdr:rowOff>0</xdr:rowOff>
    </xdr:to>
    <xdr:sp>
      <xdr:nvSpPr>
        <xdr:cNvPr id="3" name="TextBox 7"/>
        <xdr:cNvSpPr txBox="1">
          <a:spLocks noChangeArrowheads="1"/>
        </xdr:cNvSpPr>
      </xdr:nvSpPr>
      <xdr:spPr>
        <a:xfrm>
          <a:off x="257175" y="26088975"/>
          <a:ext cx="50958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9</xdr:col>
      <xdr:colOff>0</xdr:colOff>
      <xdr:row>213</xdr:row>
      <xdr:rowOff>0</xdr:rowOff>
    </xdr:from>
    <xdr:to>
      <xdr:col>9</xdr:col>
      <xdr:colOff>0</xdr:colOff>
      <xdr:row>213</xdr:row>
      <xdr:rowOff>0</xdr:rowOff>
    </xdr:to>
    <xdr:sp>
      <xdr:nvSpPr>
        <xdr:cNvPr id="4" name="TextBox 12"/>
        <xdr:cNvSpPr txBox="1">
          <a:spLocks noChangeArrowheads="1"/>
        </xdr:cNvSpPr>
      </xdr:nvSpPr>
      <xdr:spPr>
        <a:xfrm>
          <a:off x="7048500" y="346710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9</xdr:col>
      <xdr:colOff>0</xdr:colOff>
      <xdr:row>213</xdr:row>
      <xdr:rowOff>0</xdr:rowOff>
    </xdr:from>
    <xdr:to>
      <xdr:col>9</xdr:col>
      <xdr:colOff>0</xdr:colOff>
      <xdr:row>213</xdr:row>
      <xdr:rowOff>0</xdr:rowOff>
    </xdr:to>
    <xdr:sp>
      <xdr:nvSpPr>
        <xdr:cNvPr id="5" name="TextBox 13"/>
        <xdr:cNvSpPr txBox="1">
          <a:spLocks noChangeArrowheads="1"/>
        </xdr:cNvSpPr>
      </xdr:nvSpPr>
      <xdr:spPr>
        <a:xfrm>
          <a:off x="7048500" y="346710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9</xdr:col>
      <xdr:colOff>0</xdr:colOff>
      <xdr:row>213</xdr:row>
      <xdr:rowOff>0</xdr:rowOff>
    </xdr:from>
    <xdr:to>
      <xdr:col>9</xdr:col>
      <xdr:colOff>0</xdr:colOff>
      <xdr:row>213</xdr:row>
      <xdr:rowOff>0</xdr:rowOff>
    </xdr:to>
    <xdr:sp>
      <xdr:nvSpPr>
        <xdr:cNvPr id="6" name="TextBox 14"/>
        <xdr:cNvSpPr txBox="1">
          <a:spLocks noChangeArrowheads="1"/>
        </xdr:cNvSpPr>
      </xdr:nvSpPr>
      <xdr:spPr>
        <a:xfrm>
          <a:off x="7048500" y="346710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9</xdr:col>
      <xdr:colOff>0</xdr:colOff>
      <xdr:row>213</xdr:row>
      <xdr:rowOff>0</xdr:rowOff>
    </xdr:from>
    <xdr:to>
      <xdr:col>9</xdr:col>
      <xdr:colOff>0</xdr:colOff>
      <xdr:row>213</xdr:row>
      <xdr:rowOff>0</xdr:rowOff>
    </xdr:to>
    <xdr:sp>
      <xdr:nvSpPr>
        <xdr:cNvPr id="7" name="TextBox 15"/>
        <xdr:cNvSpPr txBox="1">
          <a:spLocks noChangeArrowheads="1"/>
        </xdr:cNvSpPr>
      </xdr:nvSpPr>
      <xdr:spPr>
        <a:xfrm>
          <a:off x="7048500" y="3467100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9</xdr:col>
      <xdr:colOff>0</xdr:colOff>
      <xdr:row>213</xdr:row>
      <xdr:rowOff>0</xdr:rowOff>
    </xdr:from>
    <xdr:to>
      <xdr:col>9</xdr:col>
      <xdr:colOff>0</xdr:colOff>
      <xdr:row>213</xdr:row>
      <xdr:rowOff>0</xdr:rowOff>
    </xdr:to>
    <xdr:sp>
      <xdr:nvSpPr>
        <xdr:cNvPr id="8" name="TextBox 17"/>
        <xdr:cNvSpPr txBox="1">
          <a:spLocks noChangeArrowheads="1"/>
        </xdr:cNvSpPr>
      </xdr:nvSpPr>
      <xdr:spPr>
        <a:xfrm>
          <a:off x="7048500" y="3467100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9</xdr:col>
      <xdr:colOff>0</xdr:colOff>
      <xdr:row>213</xdr:row>
      <xdr:rowOff>0</xdr:rowOff>
    </xdr:from>
    <xdr:to>
      <xdr:col>9</xdr:col>
      <xdr:colOff>0</xdr:colOff>
      <xdr:row>213</xdr:row>
      <xdr:rowOff>0</xdr:rowOff>
    </xdr:to>
    <xdr:sp>
      <xdr:nvSpPr>
        <xdr:cNvPr id="9" name="TextBox 18"/>
        <xdr:cNvSpPr txBox="1">
          <a:spLocks noChangeArrowheads="1"/>
        </xdr:cNvSpPr>
      </xdr:nvSpPr>
      <xdr:spPr>
        <a:xfrm>
          <a:off x="7048500" y="3467100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163</xdr:row>
      <xdr:rowOff>0</xdr:rowOff>
    </xdr:from>
    <xdr:to>
      <xdr:col>9</xdr:col>
      <xdr:colOff>0</xdr:colOff>
      <xdr:row>163</xdr:row>
      <xdr:rowOff>0</xdr:rowOff>
    </xdr:to>
    <xdr:sp>
      <xdr:nvSpPr>
        <xdr:cNvPr id="10" name="TextBox 21"/>
        <xdr:cNvSpPr txBox="1">
          <a:spLocks noChangeArrowheads="1"/>
        </xdr:cNvSpPr>
      </xdr:nvSpPr>
      <xdr:spPr>
        <a:xfrm>
          <a:off x="762000" y="26412825"/>
          <a:ext cx="6286500"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163</xdr:row>
      <xdr:rowOff>0</xdr:rowOff>
    </xdr:from>
    <xdr:to>
      <xdr:col>8</xdr:col>
      <xdr:colOff>838200</xdr:colOff>
      <xdr:row>163</xdr:row>
      <xdr:rowOff>0</xdr:rowOff>
    </xdr:to>
    <xdr:sp>
      <xdr:nvSpPr>
        <xdr:cNvPr id="11" name="TextBox 22"/>
        <xdr:cNvSpPr txBox="1">
          <a:spLocks noChangeArrowheads="1"/>
        </xdr:cNvSpPr>
      </xdr:nvSpPr>
      <xdr:spPr>
        <a:xfrm>
          <a:off x="762000" y="26412825"/>
          <a:ext cx="62769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163</xdr:row>
      <xdr:rowOff>0</xdr:rowOff>
    </xdr:from>
    <xdr:to>
      <xdr:col>8</xdr:col>
      <xdr:colOff>828675</xdr:colOff>
      <xdr:row>163</xdr:row>
      <xdr:rowOff>0</xdr:rowOff>
    </xdr:to>
    <xdr:sp>
      <xdr:nvSpPr>
        <xdr:cNvPr id="12" name="TextBox 23"/>
        <xdr:cNvSpPr txBox="1">
          <a:spLocks noChangeArrowheads="1"/>
        </xdr:cNvSpPr>
      </xdr:nvSpPr>
      <xdr:spPr>
        <a:xfrm>
          <a:off x="428625" y="26412825"/>
          <a:ext cx="66008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93</xdr:row>
      <xdr:rowOff>0</xdr:rowOff>
    </xdr:from>
    <xdr:to>
      <xdr:col>9</xdr:col>
      <xdr:colOff>0</xdr:colOff>
      <xdr:row>93</xdr:row>
      <xdr:rowOff>0</xdr:rowOff>
    </xdr:to>
    <xdr:sp>
      <xdr:nvSpPr>
        <xdr:cNvPr id="13" name="TextBox 28"/>
        <xdr:cNvSpPr txBox="1">
          <a:spLocks noChangeArrowheads="1"/>
        </xdr:cNvSpPr>
      </xdr:nvSpPr>
      <xdr:spPr>
        <a:xfrm>
          <a:off x="438150" y="15068550"/>
          <a:ext cx="66103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93</xdr:row>
      <xdr:rowOff>0</xdr:rowOff>
    </xdr:from>
    <xdr:to>
      <xdr:col>9</xdr:col>
      <xdr:colOff>0</xdr:colOff>
      <xdr:row>93</xdr:row>
      <xdr:rowOff>0</xdr:rowOff>
    </xdr:to>
    <xdr:sp>
      <xdr:nvSpPr>
        <xdr:cNvPr id="14" name="TextBox 38"/>
        <xdr:cNvSpPr txBox="1">
          <a:spLocks noChangeArrowheads="1"/>
        </xdr:cNvSpPr>
      </xdr:nvSpPr>
      <xdr:spPr>
        <a:xfrm>
          <a:off x="438150" y="15068550"/>
          <a:ext cx="66103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87"/>
  <sheetViews>
    <sheetView tabSelected="1" workbookViewId="0" topLeftCell="A1">
      <selection activeCell="F255" sqref="F255"/>
    </sheetView>
  </sheetViews>
  <sheetFormatPr defaultColWidth="9.140625" defaultRowHeight="12.75"/>
  <cols>
    <col min="1" max="1" width="6.28125" style="9" customWidth="1"/>
    <col min="2" max="2" width="4.7109375" style="9" customWidth="1"/>
    <col min="3" max="3" width="8.7109375" style="9" customWidth="1"/>
    <col min="4" max="4" width="20.00390625" style="9" customWidth="1"/>
    <col min="5" max="5" width="15.140625" style="9" customWidth="1"/>
    <col min="6" max="9" width="12.7109375" style="9" customWidth="1"/>
    <col min="10" max="16384" width="9.140625" style="9" customWidth="1"/>
  </cols>
  <sheetData>
    <row r="1" spans="1:9" ht="12.75">
      <c r="A1" s="273"/>
      <c r="B1" s="273"/>
      <c r="C1" s="273"/>
      <c r="D1" s="273"/>
      <c r="E1" s="273"/>
      <c r="F1" s="273"/>
      <c r="G1" s="273"/>
      <c r="H1" s="273"/>
      <c r="I1" s="273"/>
    </row>
    <row r="2" spans="1:9" ht="12.75">
      <c r="A2" s="198" t="s">
        <v>204</v>
      </c>
      <c r="B2" s="198" t="s">
        <v>205</v>
      </c>
      <c r="C2" s="5"/>
      <c r="D2" s="5"/>
      <c r="E2" s="5"/>
      <c r="F2" s="5"/>
      <c r="G2" s="5"/>
      <c r="H2" s="5"/>
      <c r="I2" s="5"/>
    </row>
    <row r="3" spans="1:9" ht="12.75">
      <c r="A3" s="5"/>
      <c r="B3" s="5"/>
      <c r="C3" s="5"/>
      <c r="D3" s="5"/>
      <c r="E3" s="5"/>
      <c r="F3" s="5"/>
      <c r="G3" s="5"/>
      <c r="H3" s="5"/>
      <c r="I3" s="5"/>
    </row>
    <row r="5" spans="1:3" ht="12.75">
      <c r="A5" s="7" t="s">
        <v>112</v>
      </c>
      <c r="B5" s="8" t="s">
        <v>14</v>
      </c>
      <c r="C5" s="8"/>
    </row>
    <row r="6" spans="1:3" ht="12.75">
      <c r="A6" s="7"/>
      <c r="B6" s="8"/>
      <c r="C6" s="8"/>
    </row>
    <row r="7" spans="1:9" ht="12.75">
      <c r="A7" s="7"/>
      <c r="B7" s="275" t="s">
        <v>272</v>
      </c>
      <c r="C7" s="276"/>
      <c r="D7" s="276"/>
      <c r="E7" s="276"/>
      <c r="F7" s="276"/>
      <c r="G7" s="276"/>
      <c r="H7" s="276"/>
      <c r="I7" s="276"/>
    </row>
    <row r="8" spans="1:9" ht="12.75">
      <c r="A8" s="7"/>
      <c r="B8" s="276"/>
      <c r="C8" s="276"/>
      <c r="D8" s="276"/>
      <c r="E8" s="276"/>
      <c r="F8" s="276"/>
      <c r="G8" s="276"/>
      <c r="H8" s="276"/>
      <c r="I8" s="276"/>
    </row>
    <row r="9" spans="1:9" ht="12.75">
      <c r="A9" s="7"/>
      <c r="B9" s="276"/>
      <c r="C9" s="276"/>
      <c r="D9" s="276"/>
      <c r="E9" s="276"/>
      <c r="F9" s="276"/>
      <c r="G9" s="276"/>
      <c r="H9" s="276"/>
      <c r="I9" s="276"/>
    </row>
    <row r="10" spans="1:9" ht="12.75">
      <c r="A10" s="7"/>
      <c r="B10" s="239"/>
      <c r="C10" s="239"/>
      <c r="D10" s="239"/>
      <c r="E10" s="239"/>
      <c r="F10" s="239"/>
      <c r="G10" s="239"/>
      <c r="H10" s="239"/>
      <c r="I10" s="239"/>
    </row>
    <row r="11" spans="1:9" ht="12.75">
      <c r="A11" s="7"/>
      <c r="B11" s="275" t="s">
        <v>259</v>
      </c>
      <c r="C11" s="276"/>
      <c r="D11" s="276"/>
      <c r="E11" s="276"/>
      <c r="F11" s="276"/>
      <c r="G11" s="276"/>
      <c r="H11" s="276"/>
      <c r="I11" s="276"/>
    </row>
    <row r="12" spans="1:9" ht="12.75">
      <c r="A12" s="7"/>
      <c r="B12" s="276"/>
      <c r="C12" s="276"/>
      <c r="D12" s="276"/>
      <c r="E12" s="276"/>
      <c r="F12" s="276"/>
      <c r="G12" s="276"/>
      <c r="H12" s="276"/>
      <c r="I12" s="276"/>
    </row>
    <row r="13" spans="1:3" ht="12.75">
      <c r="A13" s="7"/>
      <c r="B13" s="8"/>
      <c r="C13" s="8"/>
    </row>
    <row r="14" spans="1:3" ht="12.75">
      <c r="A14" s="7"/>
      <c r="B14" s="8"/>
      <c r="C14" s="8"/>
    </row>
    <row r="15" spans="1:3" ht="13.5" customHeight="1">
      <c r="A15" s="7" t="s">
        <v>113</v>
      </c>
      <c r="B15" s="8" t="s">
        <v>15</v>
      </c>
      <c r="C15" s="8"/>
    </row>
    <row r="16" spans="1:3" ht="12.75">
      <c r="A16" s="7"/>
      <c r="B16" s="8"/>
      <c r="C16" s="8"/>
    </row>
    <row r="17" spans="1:9" ht="12.75">
      <c r="A17" s="7"/>
      <c r="B17" s="275" t="s">
        <v>260</v>
      </c>
      <c r="C17" s="277"/>
      <c r="D17" s="277"/>
      <c r="E17" s="277"/>
      <c r="F17" s="277"/>
      <c r="G17" s="277"/>
      <c r="H17" s="277"/>
      <c r="I17" s="277"/>
    </row>
    <row r="18" spans="1:9" ht="12.75">
      <c r="A18" s="7"/>
      <c r="B18" s="275"/>
      <c r="C18" s="277"/>
      <c r="D18" s="277"/>
      <c r="E18" s="277"/>
      <c r="F18" s="277"/>
      <c r="G18" s="277"/>
      <c r="H18" s="277"/>
      <c r="I18" s="277"/>
    </row>
    <row r="19" spans="1:9" ht="12.75">
      <c r="A19" s="7"/>
      <c r="B19" s="239"/>
      <c r="C19" s="239"/>
      <c r="D19" s="239"/>
      <c r="E19" s="239"/>
      <c r="F19" s="239"/>
      <c r="G19" s="239"/>
      <c r="H19" s="239"/>
      <c r="I19" s="239"/>
    </row>
    <row r="20" spans="1:3" ht="12.75">
      <c r="A20" s="7"/>
      <c r="B20" s="8"/>
      <c r="C20" s="8"/>
    </row>
    <row r="21" spans="1:3" ht="12.75">
      <c r="A21" s="7" t="s">
        <v>114</v>
      </c>
      <c r="B21" s="8" t="s">
        <v>16</v>
      </c>
      <c r="C21" s="8"/>
    </row>
    <row r="22" spans="1:3" ht="12.75">
      <c r="A22" s="7"/>
      <c r="B22" s="8"/>
      <c r="C22" s="8"/>
    </row>
    <row r="23" spans="1:9" ht="12.75">
      <c r="A23" s="7"/>
      <c r="B23" s="278" t="s">
        <v>261</v>
      </c>
      <c r="C23" s="280"/>
      <c r="D23" s="280"/>
      <c r="E23" s="280"/>
      <c r="F23" s="280"/>
      <c r="G23" s="280"/>
      <c r="H23" s="280"/>
      <c r="I23" s="280"/>
    </row>
    <row r="24" spans="1:3" ht="12.75">
      <c r="A24" s="7"/>
      <c r="C24" s="8"/>
    </row>
    <row r="25" spans="1:3" ht="12.75">
      <c r="A25" s="7"/>
      <c r="B25" s="8"/>
      <c r="C25" s="8"/>
    </row>
    <row r="26" spans="1:3" ht="12.75">
      <c r="A26" s="7" t="s">
        <v>115</v>
      </c>
      <c r="B26" s="8" t="s">
        <v>17</v>
      </c>
      <c r="C26" s="8"/>
    </row>
    <row r="27" spans="1:3" ht="12.75">
      <c r="A27" s="7"/>
      <c r="B27" s="8"/>
      <c r="C27" s="8"/>
    </row>
    <row r="28" spans="1:9" ht="12.75">
      <c r="A28" s="7"/>
      <c r="B28" s="278" t="s">
        <v>210</v>
      </c>
      <c r="C28" s="279"/>
      <c r="D28" s="279"/>
      <c r="E28" s="279"/>
      <c r="F28" s="279"/>
      <c r="G28" s="279"/>
      <c r="H28" s="279"/>
      <c r="I28" s="279"/>
    </row>
    <row r="29" spans="1:9" ht="12.75">
      <c r="A29" s="7"/>
      <c r="B29" s="279"/>
      <c r="C29" s="279"/>
      <c r="D29" s="279"/>
      <c r="E29" s="279"/>
      <c r="F29" s="279"/>
      <c r="G29" s="279"/>
      <c r="H29" s="279"/>
      <c r="I29" s="279"/>
    </row>
    <row r="30" spans="1:9" ht="12.75">
      <c r="A30" s="7"/>
      <c r="B30" s="239"/>
      <c r="C30" s="239"/>
      <c r="D30" s="239"/>
      <c r="E30" s="239"/>
      <c r="F30" s="239"/>
      <c r="G30" s="239"/>
      <c r="H30" s="239"/>
      <c r="I30" s="239"/>
    </row>
    <row r="31" spans="1:3" ht="12.75">
      <c r="A31" s="7"/>
      <c r="C31" s="8"/>
    </row>
    <row r="32" spans="1:3" ht="12.75">
      <c r="A32" s="10" t="s">
        <v>116</v>
      </c>
      <c r="B32" s="8" t="s">
        <v>18</v>
      </c>
      <c r="C32" s="8"/>
    </row>
    <row r="33" spans="1:3" ht="12.75">
      <c r="A33" s="7"/>
      <c r="B33" s="8"/>
      <c r="C33" s="8"/>
    </row>
    <row r="34" spans="1:3" ht="12.75">
      <c r="A34" s="7"/>
      <c r="B34" s="9" t="s">
        <v>189</v>
      </c>
      <c r="C34" s="8"/>
    </row>
    <row r="35" spans="1:3" ht="12.75">
      <c r="A35" s="7"/>
      <c r="B35" s="8"/>
      <c r="C35" s="8"/>
    </row>
    <row r="36" spans="1:3" ht="12.75">
      <c r="A36" s="7"/>
      <c r="B36" s="8"/>
      <c r="C36" s="8"/>
    </row>
    <row r="37" spans="1:3" ht="12.75">
      <c r="A37" s="7" t="s">
        <v>117</v>
      </c>
      <c r="B37" s="8" t="s">
        <v>8</v>
      </c>
      <c r="C37" s="8"/>
    </row>
    <row r="38" spans="1:3" ht="12.75">
      <c r="A38" s="7"/>
      <c r="B38" s="8"/>
      <c r="C38" s="8"/>
    </row>
    <row r="39" spans="1:9" ht="12.75">
      <c r="A39" s="7"/>
      <c r="B39" s="278" t="s">
        <v>269</v>
      </c>
      <c r="C39" s="279"/>
      <c r="D39" s="279"/>
      <c r="E39" s="279"/>
      <c r="F39" s="279"/>
      <c r="G39" s="279"/>
      <c r="H39" s="279"/>
      <c r="I39" s="279"/>
    </row>
    <row r="40" spans="1:9" ht="12.75">
      <c r="A40" s="7"/>
      <c r="B40" s="279"/>
      <c r="C40" s="279"/>
      <c r="D40" s="279"/>
      <c r="E40" s="279"/>
      <c r="F40" s="279"/>
      <c r="G40" s="279"/>
      <c r="H40" s="279"/>
      <c r="I40" s="279"/>
    </row>
    <row r="41" spans="1:9" ht="12.75">
      <c r="A41" s="7"/>
      <c r="B41" s="224"/>
      <c r="C41" s="224"/>
      <c r="D41" s="224"/>
      <c r="E41" s="224"/>
      <c r="F41" s="224"/>
      <c r="G41" s="224"/>
      <c r="H41" s="224"/>
      <c r="I41" s="224"/>
    </row>
    <row r="42" spans="1:9" ht="12.75" customHeight="1">
      <c r="A42" s="7"/>
      <c r="B42" s="275" t="s">
        <v>240</v>
      </c>
      <c r="C42" s="277"/>
      <c r="D42" s="277"/>
      <c r="E42" s="277"/>
      <c r="F42" s="277"/>
      <c r="G42" s="277"/>
      <c r="H42" s="277"/>
      <c r="I42" s="277"/>
    </row>
    <row r="43" spans="1:9" ht="12.75">
      <c r="A43" s="7"/>
      <c r="B43" s="277"/>
      <c r="C43" s="277"/>
      <c r="D43" s="277"/>
      <c r="E43" s="277"/>
      <c r="F43" s="277"/>
      <c r="G43" s="277"/>
      <c r="H43" s="277"/>
      <c r="I43" s="277"/>
    </row>
    <row r="44" spans="1:3" ht="12.75">
      <c r="A44" s="7"/>
      <c r="B44" s="8"/>
      <c r="C44" s="8"/>
    </row>
    <row r="45" spans="1:3" ht="12.75">
      <c r="A45" s="7"/>
      <c r="B45" s="8"/>
      <c r="C45" s="8"/>
    </row>
    <row r="46" spans="1:5" ht="12.75">
      <c r="A46" s="10" t="s">
        <v>118</v>
      </c>
      <c r="B46" s="8" t="s">
        <v>19</v>
      </c>
      <c r="C46" s="8"/>
      <c r="E46" s="11"/>
    </row>
    <row r="47" spans="1:3" ht="12.75">
      <c r="A47" s="7"/>
      <c r="B47" s="8"/>
      <c r="C47" s="8"/>
    </row>
    <row r="48" spans="1:3" ht="12.75">
      <c r="A48" s="7"/>
      <c r="B48" s="9" t="s">
        <v>235</v>
      </c>
      <c r="C48" s="8"/>
    </row>
    <row r="49" spans="1:3" ht="12.75">
      <c r="A49" s="7"/>
      <c r="B49" s="8"/>
      <c r="C49" s="8"/>
    </row>
    <row r="50" spans="1:3" ht="12.75">
      <c r="A50" s="7"/>
      <c r="C50" s="8"/>
    </row>
    <row r="51" spans="5:8" ht="12.75">
      <c r="E51" s="13"/>
      <c r="F51" s="13"/>
      <c r="G51" s="13"/>
      <c r="H51" s="13"/>
    </row>
    <row r="52" spans="1:8" ht="12.75">
      <c r="A52" s="7" t="s">
        <v>119</v>
      </c>
      <c r="B52" s="213" t="s">
        <v>10</v>
      </c>
      <c r="C52" s="8"/>
      <c r="E52" s="13"/>
      <c r="F52" s="13"/>
      <c r="G52" s="13"/>
      <c r="H52" s="13"/>
    </row>
    <row r="53" spans="1:8" ht="12.75">
      <c r="A53" s="7"/>
      <c r="B53" s="213"/>
      <c r="C53" s="8"/>
      <c r="E53" s="13"/>
      <c r="F53" s="13"/>
      <c r="G53" s="13"/>
      <c r="H53" s="13"/>
    </row>
    <row r="54" spans="1:8" ht="12.75">
      <c r="A54" s="10"/>
      <c r="B54" s="9" t="s">
        <v>169</v>
      </c>
      <c r="C54" s="8"/>
      <c r="E54" s="13"/>
      <c r="F54" s="13"/>
      <c r="G54" s="13"/>
      <c r="H54" s="13"/>
    </row>
    <row r="55" spans="1:8" ht="12.75">
      <c r="A55" s="10"/>
      <c r="C55" s="8"/>
      <c r="E55" s="13"/>
      <c r="F55" s="13"/>
      <c r="G55" s="13"/>
      <c r="H55" s="13"/>
    </row>
    <row r="56" spans="1:8" ht="12.75">
      <c r="A56" s="10"/>
      <c r="B56" s="9" t="s">
        <v>156</v>
      </c>
      <c r="C56" s="8"/>
      <c r="E56" s="13"/>
      <c r="F56" s="13"/>
      <c r="G56" s="13"/>
      <c r="H56" s="13"/>
    </row>
    <row r="57" spans="1:8" ht="12.75">
      <c r="A57" s="10"/>
      <c r="C57" s="8"/>
      <c r="E57" s="13"/>
      <c r="F57" s="13"/>
      <c r="G57" s="13"/>
      <c r="H57" s="13"/>
    </row>
    <row r="58" spans="1:8" ht="12.75">
      <c r="A58" s="10"/>
      <c r="C58" s="8"/>
      <c r="D58" s="9" t="s">
        <v>157</v>
      </c>
      <c r="E58" s="12" t="s">
        <v>190</v>
      </c>
      <c r="F58" s="13"/>
      <c r="G58" s="13"/>
      <c r="H58" s="13"/>
    </row>
    <row r="59" spans="1:8" ht="12.75">
      <c r="A59" s="10"/>
      <c r="C59" s="8"/>
      <c r="E59" s="13"/>
      <c r="F59" s="13"/>
      <c r="G59" s="13"/>
      <c r="H59" s="13"/>
    </row>
    <row r="60" spans="1:8" ht="12.75">
      <c r="A60" s="10"/>
      <c r="C60" s="8"/>
      <c r="D60" s="9" t="s">
        <v>158</v>
      </c>
      <c r="E60" s="12" t="s">
        <v>191</v>
      </c>
      <c r="F60" s="13"/>
      <c r="G60" s="13"/>
      <c r="H60" s="13"/>
    </row>
    <row r="61" spans="1:8" ht="12.75">
      <c r="A61" s="10"/>
      <c r="C61" s="8"/>
      <c r="E61" s="13"/>
      <c r="F61" s="13"/>
      <c r="G61" s="13"/>
      <c r="H61" s="13"/>
    </row>
    <row r="62" spans="1:8" ht="12.75">
      <c r="A62" s="10"/>
      <c r="C62" s="8"/>
      <c r="D62" s="9" t="s">
        <v>159</v>
      </c>
      <c r="E62" s="12" t="s">
        <v>9</v>
      </c>
      <c r="F62" s="13"/>
      <c r="G62" s="13"/>
      <c r="H62" s="13"/>
    </row>
    <row r="63" spans="1:8" ht="12.75">
      <c r="A63" s="10"/>
      <c r="B63" s="8"/>
      <c r="C63" s="8"/>
      <c r="E63" s="12"/>
      <c r="F63" s="13"/>
      <c r="G63" s="13"/>
      <c r="H63" s="13"/>
    </row>
    <row r="64" spans="1:8" ht="12.75">
      <c r="A64" s="10"/>
      <c r="B64" s="8"/>
      <c r="C64" s="8"/>
      <c r="E64" s="12"/>
      <c r="F64" s="13"/>
      <c r="G64" s="13"/>
      <c r="H64" s="13"/>
    </row>
    <row r="65" spans="1:9" ht="12.75">
      <c r="A65" s="10"/>
      <c r="B65" s="8"/>
      <c r="C65" s="8"/>
      <c r="E65" s="274" t="s">
        <v>27</v>
      </c>
      <c r="F65" s="274"/>
      <c r="G65" s="274"/>
      <c r="H65" s="274"/>
      <c r="I65" s="274"/>
    </row>
    <row r="66" spans="1:9" ht="12.75">
      <c r="A66" s="10"/>
      <c r="B66" s="8"/>
      <c r="C66" s="8"/>
      <c r="D66" s="16"/>
      <c r="E66" s="249" t="s">
        <v>12</v>
      </c>
      <c r="F66" s="249" t="s">
        <v>11</v>
      </c>
      <c r="G66" s="249" t="s">
        <v>161</v>
      </c>
      <c r="H66" s="249" t="s">
        <v>173</v>
      </c>
      <c r="I66" s="249" t="s">
        <v>167</v>
      </c>
    </row>
    <row r="67" spans="1:9" ht="12.75">
      <c r="A67" s="10"/>
      <c r="B67" s="8"/>
      <c r="C67" s="8"/>
      <c r="D67" s="16"/>
      <c r="E67" s="249" t="s">
        <v>160</v>
      </c>
      <c r="F67" s="249" t="s">
        <v>160</v>
      </c>
      <c r="G67" s="249"/>
      <c r="H67" s="249"/>
      <c r="I67" s="249"/>
    </row>
    <row r="68" spans="1:9" ht="12.75">
      <c r="A68" s="10"/>
      <c r="B68" s="8"/>
      <c r="C68" s="8"/>
      <c r="D68" s="16"/>
      <c r="E68" s="249" t="s">
        <v>34</v>
      </c>
      <c r="F68" s="249" t="s">
        <v>34</v>
      </c>
      <c r="G68" s="249" t="s">
        <v>34</v>
      </c>
      <c r="H68" s="249" t="s">
        <v>34</v>
      </c>
      <c r="I68" s="249" t="s">
        <v>34</v>
      </c>
    </row>
    <row r="69" spans="1:9" ht="12.75">
      <c r="A69" s="10"/>
      <c r="B69" s="8"/>
      <c r="C69" s="8"/>
      <c r="D69" s="16" t="s">
        <v>13</v>
      </c>
      <c r="E69" s="259">
        <v>0</v>
      </c>
      <c r="F69" s="259">
        <v>251322</v>
      </c>
      <c r="G69" s="259">
        <v>0</v>
      </c>
      <c r="H69" s="259">
        <v>0</v>
      </c>
      <c r="I69" s="259">
        <f>SUM(E69:H69)</f>
        <v>251322</v>
      </c>
    </row>
    <row r="70" spans="1:9" ht="12.75">
      <c r="A70" s="10"/>
      <c r="B70" s="8"/>
      <c r="C70" s="8"/>
      <c r="D70" s="16" t="s">
        <v>165</v>
      </c>
      <c r="E70" s="260">
        <v>86991</v>
      </c>
      <c r="F70" s="260">
        <v>97021</v>
      </c>
      <c r="G70" s="260">
        <v>328</v>
      </c>
      <c r="H70" s="261">
        <v>-184340</v>
      </c>
      <c r="I70" s="259">
        <f>SUM(E70:H70)</f>
        <v>0</v>
      </c>
    </row>
    <row r="71" spans="1:9" ht="12.75">
      <c r="A71" s="10"/>
      <c r="B71" s="8"/>
      <c r="C71" s="8"/>
      <c r="D71" s="16" t="s">
        <v>166</v>
      </c>
      <c r="E71" s="262">
        <f>+E69+E70</f>
        <v>86991</v>
      </c>
      <c r="F71" s="262">
        <f>+F69+F70</f>
        <v>348343</v>
      </c>
      <c r="G71" s="262">
        <f>+G69+G70</f>
        <v>328</v>
      </c>
      <c r="H71" s="262">
        <f>+H69+H70</f>
        <v>-184340</v>
      </c>
      <c r="I71" s="262">
        <f>SUM(E71:H71)</f>
        <v>251322</v>
      </c>
    </row>
    <row r="72" spans="1:9" ht="12.75">
      <c r="A72" s="10"/>
      <c r="B72" s="8"/>
      <c r="C72" s="8"/>
      <c r="D72" s="16"/>
      <c r="E72" s="259"/>
      <c r="F72" s="259"/>
      <c r="G72" s="259"/>
      <c r="H72" s="259"/>
      <c r="I72" s="259"/>
    </row>
    <row r="73" spans="1:9" ht="12.75">
      <c r="A73" s="10"/>
      <c r="B73" s="8"/>
      <c r="C73" s="8"/>
      <c r="D73" s="16" t="s">
        <v>53</v>
      </c>
      <c r="E73" s="259">
        <v>3988</v>
      </c>
      <c r="F73" s="259">
        <v>18264</v>
      </c>
      <c r="G73" s="259">
        <v>14066</v>
      </c>
      <c r="H73" s="259">
        <v>-16787</v>
      </c>
      <c r="I73" s="259">
        <f>SUM(E73:H73)</f>
        <v>19531</v>
      </c>
    </row>
    <row r="74" spans="1:9" ht="12.75">
      <c r="A74" s="10"/>
      <c r="B74" s="8"/>
      <c r="C74" s="8"/>
      <c r="D74" s="16"/>
      <c r="E74" s="259"/>
      <c r="F74" s="259"/>
      <c r="G74" s="259"/>
      <c r="H74" s="259"/>
      <c r="I74" s="259"/>
    </row>
    <row r="75" spans="1:9" ht="12.75">
      <c r="A75" s="10"/>
      <c r="B75" s="8"/>
      <c r="C75" s="8"/>
      <c r="D75" s="16" t="s">
        <v>108</v>
      </c>
      <c r="E75" s="259">
        <v>2699</v>
      </c>
      <c r="F75" s="259">
        <v>13251</v>
      </c>
      <c r="G75" s="259">
        <v>12678</v>
      </c>
      <c r="H75" s="259">
        <v>-15316</v>
      </c>
      <c r="I75" s="259">
        <f>SUM(E75:H75)</f>
        <v>13312</v>
      </c>
    </row>
    <row r="76" spans="1:9" ht="12.75">
      <c r="A76" s="10"/>
      <c r="B76" s="8"/>
      <c r="C76" s="8"/>
      <c r="E76" s="13"/>
      <c r="F76" s="13"/>
      <c r="G76" s="13"/>
      <c r="H76" s="13"/>
      <c r="I76" s="13"/>
    </row>
    <row r="77" spans="5:8" ht="12.75">
      <c r="E77" s="13"/>
      <c r="F77" s="13"/>
      <c r="G77" s="13"/>
      <c r="H77" s="13"/>
    </row>
    <row r="78" spans="1:3" ht="12.75">
      <c r="A78" s="10" t="s">
        <v>120</v>
      </c>
      <c r="B78" s="8" t="s">
        <v>20</v>
      </c>
      <c r="C78" s="8"/>
    </row>
    <row r="79" spans="1:3" ht="12.75">
      <c r="A79" s="7"/>
      <c r="B79" s="8"/>
      <c r="C79" s="8"/>
    </row>
    <row r="80" spans="1:9" ht="12.75">
      <c r="A80" s="7"/>
      <c r="B80" s="278" t="s">
        <v>236</v>
      </c>
      <c r="C80" s="279"/>
      <c r="D80" s="279"/>
      <c r="E80" s="279"/>
      <c r="F80" s="279"/>
      <c r="G80" s="279"/>
      <c r="H80" s="279"/>
      <c r="I80" s="279"/>
    </row>
    <row r="81" spans="1:9" ht="12.75">
      <c r="A81" s="7"/>
      <c r="B81" s="239"/>
      <c r="C81" s="239"/>
      <c r="D81" s="239"/>
      <c r="E81" s="239"/>
      <c r="F81" s="239"/>
      <c r="G81" s="239"/>
      <c r="H81" s="239"/>
      <c r="I81" s="239"/>
    </row>
    <row r="82" spans="1:3" ht="12.75">
      <c r="A82" s="7"/>
      <c r="B82" s="8"/>
      <c r="C82" s="8"/>
    </row>
    <row r="83" spans="1:4" ht="12.75">
      <c r="A83" s="7" t="s">
        <v>121</v>
      </c>
      <c r="B83" s="8" t="s">
        <v>21</v>
      </c>
      <c r="D83" s="8"/>
    </row>
    <row r="84" spans="1:4" ht="12.75">
      <c r="A84" s="7"/>
      <c r="B84" s="8"/>
      <c r="D84" s="8"/>
    </row>
    <row r="85" spans="1:4" ht="12.75">
      <c r="A85" s="7"/>
      <c r="B85" s="9" t="s">
        <v>192</v>
      </c>
      <c r="D85" s="8"/>
    </row>
    <row r="86" spans="1:4" ht="12.75">
      <c r="A86" s="7"/>
      <c r="B86" s="8"/>
      <c r="D86" s="8"/>
    </row>
    <row r="87" spans="1:4" ht="12.75">
      <c r="A87" s="7"/>
      <c r="D87" s="8"/>
    </row>
    <row r="88" spans="1:3" ht="12.75">
      <c r="A88" s="214" t="s">
        <v>122</v>
      </c>
      <c r="B88" s="8" t="s">
        <v>22</v>
      </c>
      <c r="C88" s="8"/>
    </row>
    <row r="89" spans="1:3" ht="12.75">
      <c r="A89" s="7"/>
      <c r="B89" s="8"/>
      <c r="C89" s="8"/>
    </row>
    <row r="90" spans="1:9" ht="12.75">
      <c r="A90" s="7"/>
      <c r="B90" s="278" t="s">
        <v>237</v>
      </c>
      <c r="C90" s="280"/>
      <c r="D90" s="280"/>
      <c r="E90" s="280"/>
      <c r="F90" s="280"/>
      <c r="G90" s="280"/>
      <c r="H90" s="280"/>
      <c r="I90" s="280"/>
    </row>
    <row r="91" spans="1:9" ht="12.75">
      <c r="A91" s="7"/>
      <c r="B91" s="280"/>
      <c r="C91" s="280"/>
      <c r="D91" s="280"/>
      <c r="E91" s="280"/>
      <c r="F91" s="280"/>
      <c r="G91" s="280"/>
      <c r="H91" s="280"/>
      <c r="I91" s="280"/>
    </row>
    <row r="92" spans="1:9" ht="12.75">
      <c r="A92" s="7"/>
      <c r="B92" s="280"/>
      <c r="C92" s="280"/>
      <c r="D92" s="280"/>
      <c r="E92" s="280"/>
      <c r="F92" s="280"/>
      <c r="G92" s="280"/>
      <c r="H92" s="280"/>
      <c r="I92" s="280"/>
    </row>
    <row r="93" spans="1:9" ht="12.75">
      <c r="A93" s="7"/>
      <c r="B93" s="239"/>
      <c r="C93" s="239"/>
      <c r="D93" s="239"/>
      <c r="E93" s="239"/>
      <c r="F93" s="239"/>
      <c r="G93" s="239"/>
      <c r="H93" s="239"/>
      <c r="I93" s="239"/>
    </row>
    <row r="94" spans="1:3" ht="12.75">
      <c r="A94" s="7"/>
      <c r="C94" s="8"/>
    </row>
    <row r="95" spans="1:3" ht="12.75">
      <c r="A95" s="7" t="s">
        <v>123</v>
      </c>
      <c r="B95" s="8" t="s">
        <v>23</v>
      </c>
      <c r="C95" s="8"/>
    </row>
    <row r="96" spans="1:3" ht="12.75">
      <c r="A96" s="7"/>
      <c r="C96" s="8"/>
    </row>
    <row r="97" spans="1:9" ht="12.75">
      <c r="A97" s="7"/>
      <c r="B97" s="278" t="s">
        <v>211</v>
      </c>
      <c r="C97" s="279"/>
      <c r="D97" s="279"/>
      <c r="E97" s="279"/>
      <c r="F97" s="279"/>
      <c r="G97" s="279"/>
      <c r="H97" s="279"/>
      <c r="I97" s="279"/>
    </row>
    <row r="98" ht="12.75">
      <c r="A98" s="7"/>
    </row>
    <row r="99" ht="12.75">
      <c r="A99" s="7"/>
    </row>
    <row r="100" ht="12.75">
      <c r="A100" s="7"/>
    </row>
    <row r="101" spans="1:9" ht="12.75">
      <c r="A101" s="198" t="s">
        <v>203</v>
      </c>
      <c r="B101" s="15" t="s">
        <v>254</v>
      </c>
      <c r="C101" s="16"/>
      <c r="D101" s="16"/>
      <c r="E101" s="16"/>
      <c r="F101" s="16"/>
      <c r="G101" s="16"/>
      <c r="H101" s="16"/>
      <c r="I101" s="16"/>
    </row>
    <row r="102" ht="12.75">
      <c r="A102" s="7"/>
    </row>
    <row r="103" spans="1:3" ht="12.75">
      <c r="A103" s="7" t="s">
        <v>124</v>
      </c>
      <c r="B103" s="8" t="s">
        <v>24</v>
      </c>
      <c r="C103" s="8"/>
    </row>
    <row r="104" ht="12.75">
      <c r="C104" s="8"/>
    </row>
    <row r="105" spans="2:9" ht="12.75">
      <c r="B105" s="281" t="s">
        <v>262</v>
      </c>
      <c r="C105" s="282"/>
      <c r="D105" s="282"/>
      <c r="E105" s="282"/>
      <c r="F105" s="282"/>
      <c r="G105" s="282"/>
      <c r="H105" s="282"/>
      <c r="I105" s="282"/>
    </row>
    <row r="106" ht="12.75">
      <c r="C106" s="8"/>
    </row>
    <row r="107" spans="2:9" ht="12.75">
      <c r="B107" s="275" t="s">
        <v>263</v>
      </c>
      <c r="C107" s="276"/>
      <c r="D107" s="276"/>
      <c r="E107" s="276"/>
      <c r="F107" s="276"/>
      <c r="G107" s="276"/>
      <c r="H107" s="276"/>
      <c r="I107" s="276"/>
    </row>
    <row r="108" spans="2:9" ht="12.75">
      <c r="B108" s="276"/>
      <c r="C108" s="276"/>
      <c r="D108" s="276"/>
      <c r="E108" s="276"/>
      <c r="F108" s="276"/>
      <c r="G108" s="276"/>
      <c r="H108" s="276"/>
      <c r="I108" s="276"/>
    </row>
    <row r="109" spans="2:9" ht="12.75">
      <c r="B109" s="276"/>
      <c r="C109" s="276"/>
      <c r="D109" s="276"/>
      <c r="E109" s="276"/>
      <c r="F109" s="276"/>
      <c r="G109" s="276"/>
      <c r="H109" s="276"/>
      <c r="I109" s="276"/>
    </row>
    <row r="110" ht="12.75">
      <c r="C110" s="8"/>
    </row>
    <row r="111" ht="12.75">
      <c r="C111" s="8"/>
    </row>
    <row r="112" spans="1:3" ht="12.75">
      <c r="A112" s="7" t="s">
        <v>125</v>
      </c>
      <c r="B112" s="8" t="s">
        <v>193</v>
      </c>
      <c r="C112" s="8"/>
    </row>
    <row r="113" ht="12.75">
      <c r="C113" s="8"/>
    </row>
    <row r="114" spans="2:9" ht="12.75">
      <c r="B114" s="275" t="s">
        <v>270</v>
      </c>
      <c r="C114" s="276"/>
      <c r="D114" s="276"/>
      <c r="E114" s="276"/>
      <c r="F114" s="276"/>
      <c r="G114" s="276"/>
      <c r="H114" s="276"/>
      <c r="I114" s="276"/>
    </row>
    <row r="115" spans="2:9" ht="12.75">
      <c r="B115" s="275"/>
      <c r="C115" s="276"/>
      <c r="D115" s="276"/>
      <c r="E115" s="276"/>
      <c r="F115" s="276"/>
      <c r="G115" s="276"/>
      <c r="H115" s="276"/>
      <c r="I115" s="276"/>
    </row>
    <row r="116" spans="2:9" ht="12.75">
      <c r="B116" s="276"/>
      <c r="C116" s="276"/>
      <c r="D116" s="276"/>
      <c r="E116" s="276"/>
      <c r="F116" s="276"/>
      <c r="G116" s="276"/>
      <c r="H116" s="276"/>
      <c r="I116" s="276"/>
    </row>
    <row r="117" spans="1:3" ht="12.75" customHeight="1">
      <c r="A117" s="7"/>
      <c r="C117" s="8"/>
    </row>
    <row r="118" ht="12.75">
      <c r="C118" s="8"/>
    </row>
    <row r="119" spans="1:3" ht="12.75">
      <c r="A119" s="10" t="s">
        <v>126</v>
      </c>
      <c r="B119" s="8" t="s">
        <v>140</v>
      </c>
      <c r="C119" s="8"/>
    </row>
    <row r="120" ht="12.75">
      <c r="C120" s="8"/>
    </row>
    <row r="121" spans="2:9" ht="12.75">
      <c r="B121" s="278" t="s">
        <v>213</v>
      </c>
      <c r="C121" s="280"/>
      <c r="D121" s="280"/>
      <c r="E121" s="280"/>
      <c r="F121" s="280"/>
      <c r="G121" s="280"/>
      <c r="H121" s="280"/>
      <c r="I121" s="280"/>
    </row>
    <row r="122" spans="2:9" ht="12.75">
      <c r="B122" s="280"/>
      <c r="C122" s="280"/>
      <c r="D122" s="280"/>
      <c r="E122" s="280"/>
      <c r="F122" s="280"/>
      <c r="G122" s="280"/>
      <c r="H122" s="280"/>
      <c r="I122" s="280"/>
    </row>
    <row r="123" spans="2:9" ht="12.75">
      <c r="B123" s="280"/>
      <c r="C123" s="280"/>
      <c r="D123" s="280"/>
      <c r="E123" s="280"/>
      <c r="F123" s="280"/>
      <c r="G123" s="280"/>
      <c r="H123" s="280"/>
      <c r="I123" s="280"/>
    </row>
    <row r="124" spans="2:9" ht="12.75">
      <c r="B124" s="239"/>
      <c r="C124" s="239"/>
      <c r="D124" s="239"/>
      <c r="E124" s="239"/>
      <c r="F124" s="239"/>
      <c r="G124" s="239"/>
      <c r="H124" s="239"/>
      <c r="I124" s="239"/>
    </row>
    <row r="125" ht="12.75">
      <c r="C125" s="8"/>
    </row>
    <row r="126" spans="1:9" ht="12.75">
      <c r="A126" s="7" t="s">
        <v>127</v>
      </c>
      <c r="B126" s="17" t="s">
        <v>141</v>
      </c>
      <c r="C126" s="15"/>
      <c r="D126" s="15"/>
      <c r="E126" s="16"/>
      <c r="F126" s="16"/>
      <c r="G126" s="16"/>
      <c r="H126" s="16"/>
      <c r="I126" s="16"/>
    </row>
    <row r="127" spans="1:9" ht="12.75">
      <c r="A127" s="7"/>
      <c r="B127" s="7"/>
      <c r="C127" s="15"/>
      <c r="D127" s="15"/>
      <c r="E127" s="16"/>
      <c r="F127" s="16"/>
      <c r="G127" s="16"/>
      <c r="H127" s="16"/>
      <c r="I127" s="16"/>
    </row>
    <row r="128" spans="1:9" ht="12.75">
      <c r="A128" s="7"/>
      <c r="B128" s="283" t="s">
        <v>241</v>
      </c>
      <c r="C128" s="277"/>
      <c r="D128" s="277"/>
      <c r="E128" s="277"/>
      <c r="F128" s="277"/>
      <c r="G128" s="277"/>
      <c r="H128" s="277"/>
      <c r="I128" s="277"/>
    </row>
    <row r="129" spans="1:9" ht="12.75">
      <c r="A129" s="7"/>
      <c r="B129" s="239"/>
      <c r="C129" s="239"/>
      <c r="D129" s="239"/>
      <c r="E129" s="239"/>
      <c r="F129" s="239"/>
      <c r="G129" s="239"/>
      <c r="H129" s="239"/>
      <c r="I129" s="239"/>
    </row>
    <row r="130" spans="1:9" ht="12.75">
      <c r="A130" s="7"/>
      <c r="B130" s="7"/>
      <c r="C130" s="15"/>
      <c r="D130" s="15"/>
      <c r="E130" s="16"/>
      <c r="F130" s="16"/>
      <c r="G130" s="16"/>
      <c r="H130" s="16"/>
      <c r="I130" s="16"/>
    </row>
    <row r="131" spans="1:3" ht="12.75">
      <c r="A131" s="7" t="s">
        <v>128</v>
      </c>
      <c r="B131" s="8" t="s">
        <v>25</v>
      </c>
      <c r="C131" s="8"/>
    </row>
    <row r="132" spans="1:3" ht="12.75">
      <c r="A132" s="7"/>
      <c r="B132" s="8"/>
      <c r="C132" s="8"/>
    </row>
    <row r="133" spans="1:9" ht="12.75">
      <c r="A133" s="7"/>
      <c r="B133" s="8"/>
      <c r="C133" s="8"/>
      <c r="F133" s="274" t="s">
        <v>26</v>
      </c>
      <c r="G133" s="274"/>
      <c r="H133" s="274" t="s">
        <v>174</v>
      </c>
      <c r="I133" s="274"/>
    </row>
    <row r="134" spans="1:9" ht="12.75">
      <c r="A134" s="7"/>
      <c r="B134" s="8"/>
      <c r="C134" s="8"/>
      <c r="F134" s="13" t="s">
        <v>28</v>
      </c>
      <c r="G134" s="13" t="s">
        <v>29</v>
      </c>
      <c r="H134" s="13" t="s">
        <v>28</v>
      </c>
      <c r="I134" s="13" t="s">
        <v>29</v>
      </c>
    </row>
    <row r="135" spans="1:9" ht="12.75">
      <c r="A135" s="7"/>
      <c r="B135" s="8"/>
      <c r="C135" s="8"/>
      <c r="F135" s="13" t="s">
        <v>30</v>
      </c>
      <c r="G135" s="13" t="s">
        <v>30</v>
      </c>
      <c r="H135" s="13" t="s">
        <v>30</v>
      </c>
      <c r="I135" s="13" t="s">
        <v>30</v>
      </c>
    </row>
    <row r="136" spans="1:9" ht="12.75">
      <c r="A136" s="7"/>
      <c r="B136" s="8"/>
      <c r="C136" s="8"/>
      <c r="F136" s="13" t="s">
        <v>31</v>
      </c>
      <c r="G136" s="13" t="s">
        <v>31</v>
      </c>
      <c r="H136" s="13" t="s">
        <v>32</v>
      </c>
      <c r="I136" s="9" t="s">
        <v>33</v>
      </c>
    </row>
    <row r="137" spans="2:9" ht="12.75">
      <c r="B137" s="8"/>
      <c r="C137" s="8"/>
      <c r="F137" s="13" t="s">
        <v>218</v>
      </c>
      <c r="G137" s="217" t="s">
        <v>181</v>
      </c>
      <c r="H137" s="13" t="s">
        <v>218</v>
      </c>
      <c r="I137" s="217" t="s">
        <v>181</v>
      </c>
    </row>
    <row r="138" spans="2:9" ht="12.75">
      <c r="B138" s="8"/>
      <c r="C138" s="8"/>
      <c r="F138" s="13"/>
      <c r="G138" s="13"/>
      <c r="H138" s="13"/>
      <c r="I138" s="13"/>
    </row>
    <row r="139" spans="1:9" ht="12.75">
      <c r="A139" s="7"/>
      <c r="B139" s="8"/>
      <c r="C139" s="8"/>
      <c r="F139" s="18" t="s">
        <v>34</v>
      </c>
      <c r="G139" s="18" t="s">
        <v>34</v>
      </c>
      <c r="H139" s="18" t="s">
        <v>34</v>
      </c>
      <c r="I139" s="18" t="s">
        <v>34</v>
      </c>
    </row>
    <row r="140" spans="1:9" ht="12.75">
      <c r="A140" s="7"/>
      <c r="B140" s="8"/>
      <c r="C140" s="9" t="s">
        <v>185</v>
      </c>
      <c r="F140" s="21">
        <v>1567</v>
      </c>
      <c r="G140" s="217">
        <v>0</v>
      </c>
      <c r="H140" s="21">
        <v>5112</v>
      </c>
      <c r="I140" s="217">
        <v>0</v>
      </c>
    </row>
    <row r="141" spans="1:9" ht="12.75">
      <c r="A141" s="7"/>
      <c r="B141" s="8"/>
      <c r="C141" s="9" t="s">
        <v>186</v>
      </c>
      <c r="F141" s="22">
        <v>-173</v>
      </c>
      <c r="G141" s="22">
        <v>0</v>
      </c>
      <c r="H141" s="34">
        <v>1107</v>
      </c>
      <c r="I141" s="3">
        <v>0</v>
      </c>
    </row>
    <row r="142" spans="1:9" ht="12.75">
      <c r="A142" s="7"/>
      <c r="B142" s="8"/>
      <c r="F142" s="23"/>
      <c r="G142" s="23"/>
      <c r="H142" s="23"/>
      <c r="I142" s="23"/>
    </row>
    <row r="143" spans="1:7" ht="12.75">
      <c r="A143" s="7"/>
      <c r="B143" s="8"/>
      <c r="C143" s="8"/>
      <c r="D143" s="20"/>
      <c r="F143" s="22"/>
      <c r="G143" s="22"/>
    </row>
    <row r="144" spans="1:9" ht="13.5" thickBot="1">
      <c r="A144" s="7"/>
      <c r="B144" s="8"/>
      <c r="C144" s="8"/>
      <c r="F144" s="24">
        <f>SUM(F140:F142)</f>
        <v>1394</v>
      </c>
      <c r="G144" s="24">
        <f>SUM(G141:G142)</f>
        <v>0</v>
      </c>
      <c r="H144" s="24">
        <f>SUM(H140:H142)</f>
        <v>6219</v>
      </c>
      <c r="I144" s="24">
        <f>SUM(I141:I142)</f>
        <v>0</v>
      </c>
    </row>
    <row r="145" spans="1:3" ht="12.75">
      <c r="A145" s="7"/>
      <c r="C145" s="8"/>
    </row>
    <row r="146" spans="1:9" ht="12.75">
      <c r="A146" s="7"/>
      <c r="B146" s="278" t="s">
        <v>194</v>
      </c>
      <c r="C146" s="280"/>
      <c r="D146" s="280"/>
      <c r="E146" s="280"/>
      <c r="F146" s="280"/>
      <c r="G146" s="280"/>
      <c r="H146" s="280"/>
      <c r="I146" s="280"/>
    </row>
    <row r="147" spans="1:9" ht="12.75">
      <c r="A147" s="7"/>
      <c r="B147" s="280"/>
      <c r="C147" s="280"/>
      <c r="D147" s="280"/>
      <c r="E147" s="280"/>
      <c r="F147" s="280"/>
      <c r="G147" s="280"/>
      <c r="H147" s="280"/>
      <c r="I147" s="280"/>
    </row>
    <row r="148" spans="1:3" ht="12.75">
      <c r="A148" s="7"/>
      <c r="B148" s="8"/>
      <c r="C148" s="8"/>
    </row>
    <row r="149" spans="1:3" ht="12.75">
      <c r="A149" s="7"/>
      <c r="B149" s="8"/>
      <c r="C149" s="8"/>
    </row>
    <row r="150" spans="1:3" ht="12.75">
      <c r="A150" s="7" t="s">
        <v>129</v>
      </c>
      <c r="B150" s="8" t="s">
        <v>36</v>
      </c>
      <c r="C150" s="8"/>
    </row>
    <row r="151" spans="2:3" ht="12.75">
      <c r="B151" s="8"/>
      <c r="C151" s="8"/>
    </row>
    <row r="152" spans="2:3" ht="12.75">
      <c r="B152" s="9" t="s">
        <v>195</v>
      </c>
      <c r="C152" s="8"/>
    </row>
    <row r="153" spans="2:3" ht="12.75">
      <c r="B153" s="8"/>
      <c r="C153" s="8"/>
    </row>
    <row r="155" spans="1:3" ht="12.75">
      <c r="A155" s="7" t="s">
        <v>130</v>
      </c>
      <c r="B155" s="8" t="s">
        <v>37</v>
      </c>
      <c r="C155" s="8"/>
    </row>
    <row r="156" spans="1:3" ht="12.75">
      <c r="A156" s="7"/>
      <c r="B156" s="8"/>
      <c r="C156" s="8"/>
    </row>
    <row r="157" spans="2:9" ht="12.75" customHeight="1">
      <c r="B157" s="25" t="s">
        <v>38</v>
      </c>
      <c r="C157" s="285" t="s">
        <v>196</v>
      </c>
      <c r="D157" s="279"/>
      <c r="E157" s="279"/>
      <c r="F157" s="279"/>
      <c r="G157" s="279"/>
      <c r="H157" s="279"/>
      <c r="I157" s="279"/>
    </row>
    <row r="158" spans="3:9" ht="12.75">
      <c r="C158" s="8"/>
      <c r="D158" s="239"/>
      <c r="E158" s="239"/>
      <c r="F158" s="239"/>
      <c r="G158" s="239"/>
      <c r="H158" s="239"/>
      <c r="I158" s="239"/>
    </row>
    <row r="159" spans="2:3" ht="12.75">
      <c r="B159" s="25" t="s">
        <v>39</v>
      </c>
      <c r="C159" s="19" t="s">
        <v>197</v>
      </c>
    </row>
    <row r="160" spans="2:3" ht="12.75">
      <c r="B160" s="8"/>
      <c r="C160" s="8"/>
    </row>
    <row r="161" spans="1:3" ht="12.75">
      <c r="A161" s="7"/>
      <c r="B161" s="8"/>
      <c r="C161" s="8"/>
    </row>
    <row r="162" spans="1:3" s="215" customFormat="1" ht="12.75">
      <c r="A162" s="7" t="s">
        <v>131</v>
      </c>
      <c r="B162" s="213" t="s">
        <v>40</v>
      </c>
      <c r="C162" s="213"/>
    </row>
    <row r="163" s="215" customFormat="1" ht="12.75">
      <c r="C163" s="213"/>
    </row>
    <row r="164" spans="2:9" s="215" customFormat="1" ht="12.75">
      <c r="B164" s="278" t="s">
        <v>271</v>
      </c>
      <c r="C164" s="280"/>
      <c r="D164" s="280"/>
      <c r="E164" s="280"/>
      <c r="F164" s="280"/>
      <c r="G164" s="280"/>
      <c r="H164" s="280"/>
      <c r="I164" s="280"/>
    </row>
    <row r="165" spans="2:9" s="215" customFormat="1" ht="12.75">
      <c r="B165" s="280"/>
      <c r="C165" s="280"/>
      <c r="D165" s="280"/>
      <c r="E165" s="280"/>
      <c r="F165" s="280"/>
      <c r="G165" s="280"/>
      <c r="H165" s="280"/>
      <c r="I165" s="280"/>
    </row>
    <row r="166" spans="2:9" s="215" customFormat="1" ht="12.75">
      <c r="B166" s="239"/>
      <c r="C166" s="239"/>
      <c r="D166" s="239"/>
      <c r="E166" s="239"/>
      <c r="F166" s="239"/>
      <c r="G166" s="239"/>
      <c r="H166" s="239"/>
      <c r="I166" s="239"/>
    </row>
    <row r="167" spans="3:9" s="215" customFormat="1" ht="12.75">
      <c r="C167" s="213"/>
      <c r="G167" s="251" t="s">
        <v>243</v>
      </c>
      <c r="H167" s="251" t="s">
        <v>244</v>
      </c>
      <c r="I167" s="251" t="s">
        <v>245</v>
      </c>
    </row>
    <row r="168" spans="3:9" s="215" customFormat="1" ht="12.75">
      <c r="C168" s="213"/>
      <c r="F168" s="251"/>
      <c r="G168" s="251" t="s">
        <v>34</v>
      </c>
      <c r="H168" s="251" t="s">
        <v>34</v>
      </c>
      <c r="I168" s="251" t="s">
        <v>34</v>
      </c>
    </row>
    <row r="169" spans="3:9" s="215" customFormat="1" ht="12.75">
      <c r="C169" s="213"/>
      <c r="D169" s="215" t="s">
        <v>214</v>
      </c>
      <c r="G169" s="252">
        <v>2000</v>
      </c>
      <c r="H169" s="252">
        <v>0</v>
      </c>
      <c r="I169" s="252">
        <f>+G169-H169</f>
        <v>2000</v>
      </c>
    </row>
    <row r="170" spans="3:9" s="215" customFormat="1" ht="12.75">
      <c r="C170" s="213"/>
      <c r="D170" s="215" t="s">
        <v>215</v>
      </c>
      <c r="G170" s="252">
        <v>10647</v>
      </c>
      <c r="H170" s="252">
        <v>10647</v>
      </c>
      <c r="I170" s="252">
        <f>+G170-H170</f>
        <v>0</v>
      </c>
    </row>
    <row r="171" spans="3:9" s="215" customFormat="1" ht="12.75">
      <c r="C171" s="213"/>
      <c r="D171" s="215" t="s">
        <v>216</v>
      </c>
      <c r="G171" s="252">
        <v>12681</v>
      </c>
      <c r="H171" s="252">
        <v>12681</v>
      </c>
      <c r="I171" s="252">
        <f>+G171-H171</f>
        <v>0</v>
      </c>
    </row>
    <row r="172" spans="3:9" s="215" customFormat="1" ht="12.75">
      <c r="C172" s="213"/>
      <c r="D172" s="215" t="s">
        <v>217</v>
      </c>
      <c r="G172" s="252">
        <v>3000</v>
      </c>
      <c r="H172" s="252">
        <v>1000</v>
      </c>
      <c r="I172" s="252">
        <f>+G172-H172</f>
        <v>2000</v>
      </c>
    </row>
    <row r="173" spans="3:9" s="215" customFormat="1" ht="12.75">
      <c r="C173" s="213"/>
      <c r="D173" s="215" t="s">
        <v>171</v>
      </c>
      <c r="G173" s="252">
        <v>3000</v>
      </c>
      <c r="H173" s="252">
        <v>3000</v>
      </c>
      <c r="I173" s="252">
        <f>+G173-H173</f>
        <v>0</v>
      </c>
    </row>
    <row r="174" spans="3:9" s="215" customFormat="1" ht="13.5" thickBot="1">
      <c r="C174" s="213"/>
      <c r="G174" s="253">
        <f>SUM(G169:G173)</f>
        <v>31328</v>
      </c>
      <c r="H174" s="253">
        <f>SUM(H169:H173)</f>
        <v>27328</v>
      </c>
      <c r="I174" s="253">
        <f>SUM(I169:I173)</f>
        <v>4000</v>
      </c>
    </row>
    <row r="175" s="215" customFormat="1" ht="13.5" thickTop="1">
      <c r="C175" s="213"/>
    </row>
    <row r="176" spans="1:3" s="215" customFormat="1" ht="12.75">
      <c r="A176" s="214"/>
      <c r="B176" s="213"/>
      <c r="C176" s="213"/>
    </row>
    <row r="177" spans="1:3" ht="12.75">
      <c r="A177" s="7" t="s">
        <v>132</v>
      </c>
      <c r="B177" s="8" t="s">
        <v>41</v>
      </c>
      <c r="C177" s="8"/>
    </row>
    <row r="178" spans="1:3" ht="12.75">
      <c r="A178" s="7"/>
      <c r="B178" s="8"/>
      <c r="C178" s="8"/>
    </row>
    <row r="179" spans="2:8" ht="12.75">
      <c r="B179" s="263" t="s">
        <v>246</v>
      </c>
      <c r="C179" s="15"/>
      <c r="D179" s="16"/>
      <c r="E179" s="16"/>
      <c r="F179" s="16"/>
      <c r="G179" s="16"/>
      <c r="H179" s="16"/>
    </row>
    <row r="180" spans="1:3" ht="12.75">
      <c r="A180" s="7"/>
      <c r="B180" s="8"/>
      <c r="C180" s="8"/>
    </row>
    <row r="181" spans="1:8" ht="12.75">
      <c r="A181" s="12"/>
      <c r="B181" s="12"/>
      <c r="C181" s="26"/>
      <c r="D181" s="27"/>
      <c r="E181" s="27"/>
      <c r="G181" s="29" t="s">
        <v>34</v>
      </c>
      <c r="H181" s="29"/>
    </row>
    <row r="182" spans="1:8" ht="13.5">
      <c r="A182" s="12"/>
      <c r="B182" s="12"/>
      <c r="C182" s="30" t="s">
        <v>42</v>
      </c>
      <c r="D182" s="27"/>
      <c r="E182" s="27"/>
      <c r="G182" s="28"/>
      <c r="H182" s="28"/>
    </row>
    <row r="183" spans="1:8" ht="13.5">
      <c r="A183" s="12"/>
      <c r="B183" s="12"/>
      <c r="C183" s="236" t="s">
        <v>187</v>
      </c>
      <c r="D183" s="27"/>
      <c r="E183" s="27"/>
      <c r="G183" s="28"/>
      <c r="H183" s="28"/>
    </row>
    <row r="184" spans="1:8" ht="12.75">
      <c r="A184" s="12"/>
      <c r="B184" s="12"/>
      <c r="D184" s="27" t="s">
        <v>88</v>
      </c>
      <c r="E184" s="31"/>
      <c r="G184" s="31">
        <v>14919</v>
      </c>
      <c r="H184" s="31"/>
    </row>
    <row r="185" spans="1:8" ht="12.75">
      <c r="A185" s="12"/>
      <c r="B185" s="12"/>
      <c r="D185" s="216" t="s">
        <v>89</v>
      </c>
      <c r="E185" s="31"/>
      <c r="G185" s="31">
        <v>1056</v>
      </c>
      <c r="H185" s="31"/>
    </row>
    <row r="186" spans="1:8" ht="12.75">
      <c r="A186" s="12"/>
      <c r="B186" s="12"/>
      <c r="D186" s="216" t="s">
        <v>220</v>
      </c>
      <c r="E186" s="31"/>
      <c r="G186" s="31">
        <v>64</v>
      </c>
      <c r="H186" s="31"/>
    </row>
    <row r="187" spans="1:8" ht="12.75">
      <c r="A187" s="12"/>
      <c r="B187" s="12"/>
      <c r="D187" s="27" t="s">
        <v>164</v>
      </c>
      <c r="E187" s="31"/>
      <c r="G187" s="31">
        <v>31067</v>
      </c>
      <c r="H187" s="31"/>
    </row>
    <row r="188" spans="1:8" ht="13.5">
      <c r="A188" s="12"/>
      <c r="B188" s="12"/>
      <c r="C188" s="236" t="s">
        <v>188</v>
      </c>
      <c r="D188" s="27"/>
      <c r="E188" s="31"/>
      <c r="G188" s="31"/>
      <c r="H188" s="31"/>
    </row>
    <row r="189" spans="1:8" ht="12.75">
      <c r="A189" s="12"/>
      <c r="B189" s="12"/>
      <c r="D189" s="27" t="s">
        <v>267</v>
      </c>
      <c r="E189" s="31"/>
      <c r="G189" s="23">
        <v>5604</v>
      </c>
      <c r="H189" s="31"/>
    </row>
    <row r="190" spans="1:8" ht="15.75" customHeight="1">
      <c r="A190" s="12"/>
      <c r="B190" s="12"/>
      <c r="C190" s="26"/>
      <c r="D190" s="27"/>
      <c r="E190" s="31"/>
      <c r="G190" s="238">
        <f>SUM(G184:G189)</f>
        <v>52710</v>
      </c>
      <c r="H190" s="31"/>
    </row>
    <row r="191" spans="1:8" ht="12.75">
      <c r="A191" s="12"/>
      <c r="B191" s="12"/>
      <c r="C191" s="27"/>
      <c r="D191" s="27"/>
      <c r="E191" s="27"/>
      <c r="G191" s="27"/>
      <c r="H191" s="27"/>
    </row>
    <row r="192" spans="2:8" ht="13.5">
      <c r="B192" s="12"/>
      <c r="C192" s="30" t="s">
        <v>43</v>
      </c>
      <c r="D192" s="27"/>
      <c r="E192" s="28"/>
      <c r="G192" s="28"/>
      <c r="H192" s="28"/>
    </row>
    <row r="193" spans="2:8" ht="13.5">
      <c r="B193" s="12"/>
      <c r="C193" s="236" t="s">
        <v>187</v>
      </c>
      <c r="D193" s="27"/>
      <c r="E193" s="28"/>
      <c r="G193" s="28"/>
      <c r="H193" s="28"/>
    </row>
    <row r="194" spans="2:8" ht="12.75">
      <c r="B194" s="12"/>
      <c r="D194" s="216" t="s">
        <v>89</v>
      </c>
      <c r="E194" s="28"/>
      <c r="G194" s="31">
        <v>2219</v>
      </c>
      <c r="H194" s="31"/>
    </row>
    <row r="195" spans="1:8" ht="12.75">
      <c r="A195" s="12"/>
      <c r="B195" s="12"/>
      <c r="D195" s="27" t="s">
        <v>6</v>
      </c>
      <c r="E195" s="31"/>
      <c r="G195" s="31">
        <v>22085</v>
      </c>
      <c r="H195" s="31"/>
    </row>
    <row r="196" spans="1:8" ht="12.75">
      <c r="A196" s="12"/>
      <c r="B196" s="12"/>
      <c r="D196" s="27" t="s">
        <v>142</v>
      </c>
      <c r="E196" s="31"/>
      <c r="G196" s="264">
        <v>55804</v>
      </c>
      <c r="H196" s="31"/>
    </row>
    <row r="197" spans="1:8" ht="15.75" customHeight="1">
      <c r="A197" s="12"/>
      <c r="B197" s="12"/>
      <c r="C197" s="26"/>
      <c r="D197" s="27"/>
      <c r="E197" s="31"/>
      <c r="G197" s="238">
        <f>SUM(G194:G196)</f>
        <v>80108</v>
      </c>
      <c r="H197" s="31"/>
    </row>
    <row r="198" spans="1:8" ht="12.75">
      <c r="A198" s="12"/>
      <c r="B198" s="12"/>
      <c r="C198" s="26"/>
      <c r="D198" s="27"/>
      <c r="E198" s="31"/>
      <c r="G198" s="31"/>
      <c r="H198" s="31"/>
    </row>
    <row r="199" spans="1:8" ht="13.5" thickBot="1">
      <c r="A199" s="12"/>
      <c r="B199" s="12"/>
      <c r="C199" s="8" t="s">
        <v>44</v>
      </c>
      <c r="G199" s="237">
        <f>+G190+G197</f>
        <v>132818</v>
      </c>
      <c r="H199" s="32"/>
    </row>
    <row r="200" spans="1:8" ht="12.75">
      <c r="A200" s="12"/>
      <c r="B200" s="12"/>
      <c r="C200" s="8"/>
      <c r="G200" s="32"/>
      <c r="H200" s="32"/>
    </row>
    <row r="201" spans="1:8" ht="13.5">
      <c r="A201" s="12"/>
      <c r="B201" s="250" t="s">
        <v>268</v>
      </c>
      <c r="C201" s="8"/>
      <c r="G201" s="32"/>
      <c r="H201" s="32"/>
    </row>
    <row r="202" spans="1:6" ht="12.75">
      <c r="A202" s="12"/>
      <c r="B202" s="12"/>
      <c r="C202" s="12"/>
      <c r="F202" s="32"/>
    </row>
    <row r="203" spans="1:6" ht="12.75">
      <c r="A203" s="12"/>
      <c r="B203" s="12"/>
      <c r="C203" s="12"/>
      <c r="E203" s="8"/>
      <c r="F203" s="33"/>
    </row>
    <row r="204" spans="1:3" ht="12.75">
      <c r="A204" s="10" t="s">
        <v>133</v>
      </c>
      <c r="B204" s="8" t="s">
        <v>45</v>
      </c>
      <c r="C204" s="8"/>
    </row>
    <row r="205" spans="1:3" ht="12.75">
      <c r="A205" s="7"/>
      <c r="B205" s="8"/>
      <c r="C205" s="8"/>
    </row>
    <row r="206" spans="2:9" ht="12.75">
      <c r="B206" s="283" t="s">
        <v>264</v>
      </c>
      <c r="C206" s="276"/>
      <c r="D206" s="276"/>
      <c r="E206" s="276"/>
      <c r="F206" s="276"/>
      <c r="G206" s="276"/>
      <c r="H206" s="276"/>
      <c r="I206" s="276"/>
    </row>
    <row r="207" spans="1:2" ht="12.75">
      <c r="A207" s="7"/>
      <c r="B207" s="9" t="s">
        <v>265</v>
      </c>
    </row>
    <row r="208" ht="12.75">
      <c r="A208" s="7"/>
    </row>
    <row r="209" ht="12.75">
      <c r="C209" s="8"/>
    </row>
    <row r="210" spans="1:3" ht="12.75">
      <c r="A210" s="10" t="s">
        <v>134</v>
      </c>
      <c r="B210" s="8" t="s">
        <v>46</v>
      </c>
      <c r="C210" s="8"/>
    </row>
    <row r="211" spans="1:3" ht="12.75">
      <c r="A211" s="10"/>
      <c r="B211" s="8"/>
      <c r="C211" s="8"/>
    </row>
    <row r="212" spans="2:9" ht="12.75" customHeight="1">
      <c r="B212" s="275" t="s">
        <v>247</v>
      </c>
      <c r="C212" s="275"/>
      <c r="D212" s="275"/>
      <c r="E212" s="275"/>
      <c r="F212" s="275"/>
      <c r="G212" s="275"/>
      <c r="H212" s="275"/>
      <c r="I212" s="275"/>
    </row>
    <row r="213" spans="2:9" ht="12.75">
      <c r="B213" s="275"/>
      <c r="C213" s="275"/>
      <c r="D213" s="275"/>
      <c r="E213" s="275"/>
      <c r="F213" s="275"/>
      <c r="G213" s="275"/>
      <c r="H213" s="275"/>
      <c r="I213" s="275"/>
    </row>
    <row r="215" ht="12.75">
      <c r="A215" s="12"/>
    </row>
    <row r="216" spans="1:3" ht="12.75">
      <c r="A216" s="10" t="s">
        <v>135</v>
      </c>
      <c r="B216" s="8" t="s">
        <v>19</v>
      </c>
      <c r="C216" s="8"/>
    </row>
    <row r="218" ht="12.75">
      <c r="B218" s="9" t="s">
        <v>198</v>
      </c>
    </row>
    <row r="221" spans="1:2" ht="12.75">
      <c r="A221" s="7" t="s">
        <v>136</v>
      </c>
      <c r="B221" s="8" t="s">
        <v>138</v>
      </c>
    </row>
    <row r="222" spans="1:2" ht="12.75">
      <c r="A222" s="7"/>
      <c r="B222" s="8"/>
    </row>
    <row r="223" spans="2:9" ht="12.75">
      <c r="B223" s="278" t="s">
        <v>199</v>
      </c>
      <c r="C223" s="280"/>
      <c r="D223" s="280"/>
      <c r="E223" s="280"/>
      <c r="F223" s="280"/>
      <c r="G223" s="280"/>
      <c r="H223" s="280"/>
      <c r="I223" s="280"/>
    </row>
    <row r="224" spans="1:9" ht="12.75">
      <c r="A224" s="12"/>
      <c r="B224" s="280"/>
      <c r="C224" s="280"/>
      <c r="D224" s="280"/>
      <c r="E224" s="280"/>
      <c r="F224" s="280"/>
      <c r="G224" s="280"/>
      <c r="H224" s="280"/>
      <c r="I224" s="280"/>
    </row>
    <row r="225" spans="1:9" ht="12.75">
      <c r="A225" s="12"/>
      <c r="B225" s="239"/>
      <c r="C225" s="239"/>
      <c r="D225" s="239"/>
      <c r="E225" s="239"/>
      <c r="F225" s="239"/>
      <c r="G225" s="239"/>
      <c r="H225" s="239"/>
      <c r="I225" s="239"/>
    </row>
    <row r="226" spans="1:9" ht="12.75">
      <c r="A226" s="12"/>
      <c r="F226" s="274" t="s">
        <v>26</v>
      </c>
      <c r="G226" s="284"/>
      <c r="H226" s="274" t="s">
        <v>174</v>
      </c>
      <c r="I226" s="274"/>
    </row>
    <row r="227" spans="1:9" ht="12.75">
      <c r="A227" s="12"/>
      <c r="F227" s="13" t="s">
        <v>28</v>
      </c>
      <c r="G227" s="13" t="s">
        <v>29</v>
      </c>
      <c r="H227" s="13" t="s">
        <v>28</v>
      </c>
      <c r="I227" s="13" t="s">
        <v>29</v>
      </c>
    </row>
    <row r="228" spans="1:9" ht="12.75">
      <c r="A228" s="12"/>
      <c r="F228" s="13" t="s">
        <v>30</v>
      </c>
      <c r="G228" s="13" t="s">
        <v>30</v>
      </c>
      <c r="H228" s="13" t="s">
        <v>30</v>
      </c>
      <c r="I228" s="13" t="s">
        <v>30</v>
      </c>
    </row>
    <row r="229" spans="1:9" ht="12.75">
      <c r="A229" s="12"/>
      <c r="F229" s="13" t="s">
        <v>31</v>
      </c>
      <c r="G229" s="13" t="s">
        <v>31</v>
      </c>
      <c r="H229" s="13" t="s">
        <v>32</v>
      </c>
      <c r="I229" s="9" t="s">
        <v>33</v>
      </c>
    </row>
    <row r="230" spans="1:9" ht="12.75">
      <c r="A230" s="12"/>
      <c r="F230" s="13" t="s">
        <v>218</v>
      </c>
      <c r="G230" s="13" t="s">
        <v>181</v>
      </c>
      <c r="H230" s="13" t="s">
        <v>218</v>
      </c>
      <c r="I230" s="13" t="s">
        <v>181</v>
      </c>
    </row>
    <row r="231" spans="1:9" ht="12.75">
      <c r="A231" s="12"/>
      <c r="F231" s="18" t="s">
        <v>34</v>
      </c>
      <c r="G231" s="18" t="s">
        <v>34</v>
      </c>
      <c r="H231" s="18" t="s">
        <v>34</v>
      </c>
      <c r="I231" s="18" t="s">
        <v>34</v>
      </c>
    </row>
    <row r="232" ht="12.75">
      <c r="A232" s="12"/>
    </row>
    <row r="233" spans="2:9" ht="12.75">
      <c r="B233" s="12" t="s">
        <v>200</v>
      </c>
      <c r="F233" s="259">
        <v>4098</v>
      </c>
      <c r="G233" s="259">
        <v>0</v>
      </c>
      <c r="H233" s="259">
        <v>5270</v>
      </c>
      <c r="I233" s="21">
        <v>0</v>
      </c>
    </row>
    <row r="234" spans="1:9" ht="12.75">
      <c r="A234" s="12"/>
      <c r="F234" s="259"/>
      <c r="G234" s="259"/>
      <c r="H234" s="265"/>
      <c r="I234" s="34"/>
    </row>
    <row r="235" spans="1:9" ht="12.75">
      <c r="A235" s="12"/>
      <c r="B235" s="12" t="s">
        <v>206</v>
      </c>
      <c r="F235" s="259">
        <v>63572</v>
      </c>
      <c r="G235" s="259">
        <v>0</v>
      </c>
      <c r="H235" s="259">
        <v>23799</v>
      </c>
      <c r="I235" s="21">
        <v>0</v>
      </c>
    </row>
    <row r="236" spans="1:9" ht="12.75">
      <c r="A236" s="12"/>
      <c r="F236" s="265"/>
      <c r="G236" s="265"/>
      <c r="H236" s="265"/>
      <c r="I236" s="34"/>
    </row>
    <row r="237" spans="1:9" ht="13.5" thickBot="1">
      <c r="A237" s="12"/>
      <c r="B237" s="9" t="s">
        <v>47</v>
      </c>
      <c r="F237" s="266">
        <f>F233/F235*100</f>
        <v>6.446234191153338</v>
      </c>
      <c r="G237" s="266">
        <v>0</v>
      </c>
      <c r="H237" s="266">
        <f>H233/H235*100</f>
        <v>22.14378755409891</v>
      </c>
      <c r="I237" s="240">
        <v>0</v>
      </c>
    </row>
    <row r="238" spans="1:9" ht="12.75">
      <c r="A238" s="12"/>
      <c r="G238" s="35"/>
      <c r="H238" s="35"/>
      <c r="I238" s="35"/>
    </row>
    <row r="239" spans="2:9" ht="12.75">
      <c r="B239" s="278" t="s">
        <v>202</v>
      </c>
      <c r="C239" s="280"/>
      <c r="D239" s="280"/>
      <c r="E239" s="280"/>
      <c r="F239" s="280"/>
      <c r="G239" s="280"/>
      <c r="H239" s="280"/>
      <c r="I239" s="280"/>
    </row>
    <row r="240" spans="1:9" ht="12.75">
      <c r="A240" s="12"/>
      <c r="B240" s="280"/>
      <c r="C240" s="280"/>
      <c r="D240" s="280"/>
      <c r="E240" s="280"/>
      <c r="F240" s="280"/>
      <c r="G240" s="280"/>
      <c r="H240" s="280"/>
      <c r="I240" s="280"/>
    </row>
    <row r="241" spans="1:9" ht="12.75">
      <c r="A241" s="12"/>
      <c r="B241" s="280"/>
      <c r="C241" s="280"/>
      <c r="D241" s="280"/>
      <c r="E241" s="280"/>
      <c r="F241" s="280"/>
      <c r="G241" s="280"/>
      <c r="H241" s="280"/>
      <c r="I241" s="280"/>
    </row>
    <row r="242" spans="1:9" ht="12.75">
      <c r="A242" s="12"/>
      <c r="B242" s="239"/>
      <c r="C242" s="239"/>
      <c r="D242" s="239"/>
      <c r="E242" s="239"/>
      <c r="F242" s="239"/>
      <c r="G242" s="239"/>
      <c r="H242" s="239"/>
      <c r="I242" s="239"/>
    </row>
    <row r="243" spans="1:9" ht="12.75">
      <c r="A243" s="12"/>
      <c r="B243" s="239"/>
      <c r="C243" s="239"/>
      <c r="D243" s="239"/>
      <c r="E243" s="239"/>
      <c r="F243" s="274" t="s">
        <v>26</v>
      </c>
      <c r="G243" s="284"/>
      <c r="H243" s="274" t="s">
        <v>174</v>
      </c>
      <c r="I243" s="274"/>
    </row>
    <row r="244" spans="1:9" ht="12.75">
      <c r="A244" s="12"/>
      <c r="F244" s="13" t="s">
        <v>28</v>
      </c>
      <c r="G244" s="13" t="s">
        <v>29</v>
      </c>
      <c r="H244" s="13" t="s">
        <v>28</v>
      </c>
      <c r="I244" s="13" t="s">
        <v>29</v>
      </c>
    </row>
    <row r="245" spans="1:9" ht="12.75">
      <c r="A245" s="12"/>
      <c r="F245" s="13" t="s">
        <v>30</v>
      </c>
      <c r="G245" s="13" t="s">
        <v>30</v>
      </c>
      <c r="H245" s="13" t="s">
        <v>30</v>
      </c>
      <c r="I245" s="13" t="s">
        <v>30</v>
      </c>
    </row>
    <row r="246" spans="1:9" ht="12.75">
      <c r="A246" s="12"/>
      <c r="F246" s="13" t="s">
        <v>31</v>
      </c>
      <c r="G246" s="13" t="s">
        <v>31</v>
      </c>
      <c r="H246" s="13" t="s">
        <v>32</v>
      </c>
      <c r="I246" s="9" t="s">
        <v>33</v>
      </c>
    </row>
    <row r="247" spans="1:9" ht="12.75">
      <c r="A247" s="12"/>
      <c r="F247" s="13" t="s">
        <v>218</v>
      </c>
      <c r="G247" s="13" t="s">
        <v>181</v>
      </c>
      <c r="H247" s="13" t="s">
        <v>218</v>
      </c>
      <c r="I247" s="13" t="s">
        <v>181</v>
      </c>
    </row>
    <row r="248" spans="1:9" ht="12.75">
      <c r="A248" s="12"/>
      <c r="F248" s="18" t="s">
        <v>34</v>
      </c>
      <c r="G248" s="18" t="s">
        <v>34</v>
      </c>
      <c r="H248" s="18" t="s">
        <v>34</v>
      </c>
      <c r="I248" s="18" t="s">
        <v>34</v>
      </c>
    </row>
    <row r="249" ht="12.75">
      <c r="A249" s="12"/>
    </row>
    <row r="250" spans="2:9" ht="12.75">
      <c r="B250" s="12" t="s">
        <v>207</v>
      </c>
      <c r="F250" s="259">
        <f>4098+339</f>
        <v>4437</v>
      </c>
      <c r="G250" s="259">
        <v>0</v>
      </c>
      <c r="H250" s="259">
        <f>5270+381</f>
        <v>5651</v>
      </c>
      <c r="I250" s="21">
        <v>0</v>
      </c>
    </row>
    <row r="251" spans="1:9" ht="12.75">
      <c r="A251" s="12"/>
      <c r="F251" s="259"/>
      <c r="G251" s="259"/>
      <c r="H251" s="259"/>
      <c r="I251" s="34"/>
    </row>
    <row r="252" spans="2:9" ht="12.75">
      <c r="B252" s="12" t="s">
        <v>208</v>
      </c>
      <c r="F252" s="259"/>
      <c r="G252" s="259"/>
      <c r="H252" s="259"/>
      <c r="I252" s="34"/>
    </row>
    <row r="253" spans="1:9" ht="12.75">
      <c r="A253" s="12"/>
      <c r="B253" s="9" t="s">
        <v>201</v>
      </c>
      <c r="F253" s="259">
        <v>74599</v>
      </c>
      <c r="G253" s="259">
        <v>0</v>
      </c>
      <c r="H253" s="259">
        <v>34826</v>
      </c>
      <c r="I253" s="21">
        <v>0</v>
      </c>
    </row>
    <row r="254" spans="1:9" ht="12.75">
      <c r="A254" s="12"/>
      <c r="F254" s="265"/>
      <c r="G254" s="265"/>
      <c r="H254" s="265"/>
      <c r="I254" s="34"/>
    </row>
    <row r="255" spans="1:9" ht="13.5" thickBot="1">
      <c r="A255" s="12"/>
      <c r="B255" s="9" t="s">
        <v>7</v>
      </c>
      <c r="F255" s="266">
        <f>F250/F253*100</f>
        <v>5.947800908859368</v>
      </c>
      <c r="G255" s="266">
        <v>0</v>
      </c>
      <c r="H255" s="266">
        <f>H250/H253*100</f>
        <v>16.226382587721815</v>
      </c>
      <c r="I255" s="240">
        <v>0</v>
      </c>
    </row>
    <row r="256" spans="1:9" ht="12.75">
      <c r="A256" s="12"/>
      <c r="F256" s="16"/>
      <c r="G256" s="16"/>
      <c r="H256" s="267"/>
      <c r="I256" s="35"/>
    </row>
    <row r="257" spans="1:9" ht="12.75">
      <c r="A257" s="12"/>
      <c r="G257" s="35"/>
      <c r="H257" s="35"/>
      <c r="I257" s="35"/>
    </row>
    <row r="258" spans="1:9" ht="12.75">
      <c r="A258" s="17" t="s">
        <v>137</v>
      </c>
      <c r="G258" s="35"/>
      <c r="H258" s="35"/>
      <c r="I258" s="35"/>
    </row>
    <row r="259" spans="1:9" ht="12.75">
      <c r="A259" s="12"/>
      <c r="G259" s="35"/>
      <c r="H259" s="35"/>
      <c r="I259" s="35"/>
    </row>
    <row r="260" spans="1:9" ht="12.75">
      <c r="A260" s="12"/>
      <c r="G260" s="35"/>
      <c r="H260" s="35"/>
      <c r="I260" s="35"/>
    </row>
    <row r="261" spans="1:3" ht="12.75">
      <c r="A261" s="8" t="s">
        <v>143</v>
      </c>
      <c r="B261" s="12"/>
      <c r="C261" s="12"/>
    </row>
    <row r="262" spans="1:3" ht="12.75">
      <c r="A262" s="9" t="s">
        <v>48</v>
      </c>
      <c r="B262" s="12"/>
      <c r="C262" s="12"/>
    </row>
    <row r="263" spans="1:3" ht="12.75">
      <c r="A263" s="9" t="s">
        <v>144</v>
      </c>
      <c r="B263" s="12"/>
      <c r="C263" s="12"/>
    </row>
    <row r="264" spans="2:3" ht="12.75">
      <c r="B264" s="12"/>
      <c r="C264" s="12"/>
    </row>
    <row r="265" spans="1:3" ht="12.75">
      <c r="A265" s="9" t="s">
        <v>212</v>
      </c>
      <c r="B265" s="12"/>
      <c r="C265" s="12"/>
    </row>
    <row r="266" spans="1:3" ht="12.75">
      <c r="A266" s="12"/>
      <c r="B266" s="12"/>
      <c r="C266" s="12"/>
    </row>
    <row r="267" spans="1:3" ht="12.75">
      <c r="A267" s="12"/>
      <c r="B267" s="12"/>
      <c r="C267" s="12"/>
    </row>
    <row r="268" spans="1:3" ht="12.75">
      <c r="A268" s="12"/>
      <c r="B268" s="12"/>
      <c r="C268" s="12"/>
    </row>
    <row r="269" spans="1:3" ht="12.75">
      <c r="A269" s="12"/>
      <c r="B269" s="12"/>
      <c r="C269" s="12"/>
    </row>
    <row r="270" spans="1:3" ht="12.75">
      <c r="A270" s="12"/>
      <c r="B270" s="12"/>
      <c r="C270" s="12"/>
    </row>
    <row r="271" spans="1:3" ht="12.75">
      <c r="A271" s="12"/>
      <c r="B271" s="12"/>
      <c r="C271" s="12"/>
    </row>
    <row r="272" spans="1:3" ht="12.75">
      <c r="A272" s="12"/>
      <c r="B272" s="12"/>
      <c r="C272" s="12"/>
    </row>
    <row r="273" spans="1:3" ht="12.75">
      <c r="A273" s="12"/>
      <c r="B273" s="12"/>
      <c r="C273" s="12"/>
    </row>
    <row r="274" spans="1:3" ht="12.75">
      <c r="A274" s="12"/>
      <c r="B274" s="12"/>
      <c r="C274" s="12"/>
    </row>
    <row r="275" spans="1:3" ht="12.75">
      <c r="A275" s="12"/>
      <c r="B275" s="12"/>
      <c r="C275" s="12"/>
    </row>
    <row r="276" spans="1:3" ht="12.75">
      <c r="A276" s="12"/>
      <c r="B276" s="12"/>
      <c r="C276" s="12"/>
    </row>
    <row r="277" spans="1:3" ht="12.75">
      <c r="A277" s="12"/>
      <c r="B277" s="12"/>
      <c r="C277" s="12"/>
    </row>
    <row r="278" spans="1:3" ht="12.75">
      <c r="A278" s="12"/>
      <c r="B278" s="12"/>
      <c r="C278" s="12"/>
    </row>
    <row r="279" spans="1:3" ht="12.75">
      <c r="A279" s="12"/>
      <c r="B279" s="12"/>
      <c r="C279" s="12"/>
    </row>
    <row r="280" spans="1:3" ht="12.75">
      <c r="A280" s="12"/>
      <c r="B280" s="12"/>
      <c r="C280" s="12"/>
    </row>
    <row r="281" spans="1:3" ht="12.75">
      <c r="A281" s="12"/>
      <c r="B281" s="12"/>
      <c r="C281" s="12"/>
    </row>
    <row r="282" spans="1:3" ht="12.75">
      <c r="A282" s="12"/>
      <c r="B282" s="12"/>
      <c r="C282" s="12"/>
    </row>
    <row r="283" spans="1:3" ht="12.75">
      <c r="A283" s="12"/>
      <c r="B283" s="12"/>
      <c r="C283" s="12"/>
    </row>
    <row r="284" spans="1:3" ht="12.75">
      <c r="A284" s="12"/>
      <c r="B284" s="12"/>
      <c r="C284" s="12"/>
    </row>
    <row r="285" spans="1:3" ht="12.75">
      <c r="A285" s="12"/>
      <c r="B285" s="12"/>
      <c r="C285" s="12"/>
    </row>
    <row r="286" spans="1:3" ht="12.75">
      <c r="A286" s="12"/>
      <c r="B286" s="12"/>
      <c r="C286" s="12"/>
    </row>
    <row r="287" spans="1:3" ht="12.75">
      <c r="A287" s="12"/>
      <c r="B287" s="12"/>
      <c r="C287" s="12"/>
    </row>
  </sheetData>
  <mergeCells count="30">
    <mergeCell ref="B80:I80"/>
    <mergeCell ref="H133:I133"/>
    <mergeCell ref="F133:G133"/>
    <mergeCell ref="B223:I224"/>
    <mergeCell ref="B206:I206"/>
    <mergeCell ref="B121:I123"/>
    <mergeCell ref="B107:I109"/>
    <mergeCell ref="C157:I157"/>
    <mergeCell ref="B114:I116"/>
    <mergeCell ref="B164:I165"/>
    <mergeCell ref="F243:G243"/>
    <mergeCell ref="H243:I243"/>
    <mergeCell ref="B239:I241"/>
    <mergeCell ref="B212:I213"/>
    <mergeCell ref="H226:I226"/>
    <mergeCell ref="F226:G226"/>
    <mergeCell ref="B90:I92"/>
    <mergeCell ref="B146:I147"/>
    <mergeCell ref="B105:I105"/>
    <mergeCell ref="B97:I97"/>
    <mergeCell ref="B128:I128"/>
    <mergeCell ref="A1:I1"/>
    <mergeCell ref="E65:I65"/>
    <mergeCell ref="B7:I9"/>
    <mergeCell ref="B11:I12"/>
    <mergeCell ref="B17:I18"/>
    <mergeCell ref="B39:I40"/>
    <mergeCell ref="B28:I29"/>
    <mergeCell ref="B23:I23"/>
    <mergeCell ref="B42:I43"/>
  </mergeCells>
  <printOptions/>
  <pageMargins left="0.52" right="0" top="1.2598425196850394" bottom="0.984251968503937" header="0.2755905511811024" footer="0.3937007874015748"/>
  <pageSetup horizontalDpi="600" verticalDpi="600" orientation="portrait" paperSize="9" scale="85" r:id="rId2"/>
  <headerFooter alignWithMargins="0">
    <oddHeader>&amp;L&amp;"Times New Roman,Bold"&amp;20Poh Kong Holdings Berhad (Company No 586139-K)&amp;16
&amp;24
&amp;11Quarterly Report On Consolidated Results
For The Third Financial Quarter Ended 30 April 2004&amp;12
</oddHeader>
  </headerFooter>
  <rowBreaks count="4" manualBreakCount="4">
    <brk id="50" max="8" man="1"/>
    <brk id="99" max="8" man="1"/>
    <brk id="153" max="8" man="1"/>
    <brk id="214" max="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C108"/>
  <sheetViews>
    <sheetView zoomScale="70" zoomScaleNormal="70" workbookViewId="0" topLeftCell="A59">
      <selection activeCell="B79" sqref="B79:J80"/>
    </sheetView>
  </sheetViews>
  <sheetFormatPr defaultColWidth="9.140625" defaultRowHeight="12.75"/>
  <cols>
    <col min="1" max="1" width="1.8515625" style="42" customWidth="1"/>
    <col min="2" max="2" width="78.8515625" style="42" customWidth="1"/>
    <col min="3" max="3" width="13.7109375" style="65" customWidth="1"/>
    <col min="4" max="4" width="7.28125" style="66" hidden="1" customWidth="1"/>
    <col min="5" max="5" width="5.57421875" style="66" hidden="1" customWidth="1"/>
    <col min="6" max="6" width="16.57421875" style="66" hidden="1" customWidth="1"/>
    <col min="7" max="7" width="0" style="66" hidden="1" customWidth="1"/>
    <col min="8" max="8" width="15.7109375" style="66" hidden="1" customWidth="1"/>
    <col min="9" max="9" width="1.421875" style="67" customWidth="1"/>
    <col min="10" max="10" width="12.140625" style="68" customWidth="1"/>
    <col min="11" max="16384" width="9.140625" style="42" customWidth="1"/>
  </cols>
  <sheetData>
    <row r="1" spans="2:10" s="6" customFormat="1" ht="18.75">
      <c r="B1" s="36" t="s">
        <v>139</v>
      </c>
      <c r="I1" s="199"/>
      <c r="J1" s="37"/>
    </row>
    <row r="2" spans="2:10" s="6" customFormat="1" ht="15">
      <c r="B2" s="38"/>
      <c r="I2" s="199"/>
      <c r="J2" s="37"/>
    </row>
    <row r="3" spans="2:10" s="6" customFormat="1" ht="14.25">
      <c r="B3" s="39" t="s">
        <v>250</v>
      </c>
      <c r="I3" s="199"/>
      <c r="J3" s="37"/>
    </row>
    <row r="4" spans="2:10" s="6" customFormat="1" ht="14.25">
      <c r="B4" s="255" t="s">
        <v>238</v>
      </c>
      <c r="C4" s="37"/>
      <c r="I4" s="199"/>
      <c r="J4" s="37"/>
    </row>
    <row r="5" spans="2:10" s="6" customFormat="1" ht="15">
      <c r="B5" s="40" t="s">
        <v>49</v>
      </c>
      <c r="I5" s="199"/>
      <c r="J5" s="37"/>
    </row>
    <row r="6" spans="2:10" s="6" customFormat="1" ht="15">
      <c r="B6" s="38"/>
      <c r="C6" s="14"/>
      <c r="D6" s="14"/>
      <c r="E6" s="14"/>
      <c r="F6" s="14"/>
      <c r="G6" s="14"/>
      <c r="H6" s="14"/>
      <c r="I6" s="61"/>
      <c r="J6" s="62"/>
    </row>
    <row r="7" spans="2:10" s="6" customFormat="1" ht="14.25">
      <c r="B7" s="39" t="s">
        <v>252</v>
      </c>
      <c r="C7" s="13" t="s">
        <v>218</v>
      </c>
      <c r="D7" s="13"/>
      <c r="E7" s="13"/>
      <c r="F7" s="13"/>
      <c r="G7" s="13"/>
      <c r="H7" s="13"/>
      <c r="I7" s="13"/>
      <c r="J7" s="249" t="s">
        <v>266</v>
      </c>
    </row>
    <row r="8" spans="3:10" ht="12.75">
      <c r="C8" s="200"/>
      <c r="I8" s="201"/>
      <c r="J8" s="202"/>
    </row>
    <row r="9" spans="3:29" s="203" customFormat="1" ht="14.25">
      <c r="C9" s="204" t="s">
        <v>34</v>
      </c>
      <c r="D9" s="205" t="s">
        <v>50</v>
      </c>
      <c r="E9" s="204" t="s">
        <v>44</v>
      </c>
      <c r="F9" s="286" t="s">
        <v>51</v>
      </c>
      <c r="G9" s="286"/>
      <c r="H9" s="204" t="s">
        <v>44</v>
      </c>
      <c r="I9" s="206"/>
      <c r="J9" s="207" t="s">
        <v>34</v>
      </c>
      <c r="K9" s="208"/>
      <c r="L9" s="208"/>
      <c r="M9" s="208"/>
      <c r="N9" s="209"/>
      <c r="O9" s="209"/>
      <c r="P9" s="209"/>
      <c r="Q9" s="209"/>
      <c r="R9" s="209"/>
      <c r="S9" s="209"/>
      <c r="T9" s="209"/>
      <c r="U9" s="209"/>
      <c r="V9" s="209"/>
      <c r="W9" s="209"/>
      <c r="X9" s="209"/>
      <c r="Y9" s="209"/>
      <c r="Z9" s="209"/>
      <c r="AA9" s="209"/>
      <c r="AB9" s="209"/>
      <c r="AC9" s="209"/>
    </row>
    <row r="10" spans="2:29" s="203" customFormat="1" ht="14.25">
      <c r="B10" s="210" t="s">
        <v>52</v>
      </c>
      <c r="C10" s="204"/>
      <c r="D10" s="205"/>
      <c r="E10" s="204"/>
      <c r="F10" s="204"/>
      <c r="G10" s="204"/>
      <c r="H10" s="204"/>
      <c r="I10" s="206"/>
      <c r="J10" s="208"/>
      <c r="K10" s="208"/>
      <c r="L10" s="208"/>
      <c r="M10" s="208"/>
      <c r="N10" s="209"/>
      <c r="O10" s="209"/>
      <c r="P10" s="209"/>
      <c r="Q10" s="209"/>
      <c r="R10" s="209"/>
      <c r="S10" s="209"/>
      <c r="T10" s="209"/>
      <c r="U10" s="209"/>
      <c r="V10" s="209"/>
      <c r="W10" s="209"/>
      <c r="X10" s="209"/>
      <c r="Y10" s="209"/>
      <c r="Z10" s="209"/>
      <c r="AA10" s="209"/>
      <c r="AB10" s="209"/>
      <c r="AC10" s="209"/>
    </row>
    <row r="11" spans="2:13" ht="15">
      <c r="B11" s="43"/>
      <c r="C11" s="44"/>
      <c r="D11" s="43"/>
      <c r="E11" s="43"/>
      <c r="F11" s="43"/>
      <c r="G11" s="43"/>
      <c r="H11" s="43"/>
      <c r="I11" s="45"/>
      <c r="J11" s="46"/>
      <c r="K11" s="43"/>
      <c r="L11" s="43"/>
      <c r="M11" s="43"/>
    </row>
    <row r="12" spans="1:13" s="47" customFormat="1" ht="15">
      <c r="A12" s="256"/>
      <c r="B12" s="46" t="s">
        <v>53</v>
      </c>
      <c r="C12" s="48">
        <v>19531</v>
      </c>
      <c r="D12" s="46"/>
      <c r="E12" s="46"/>
      <c r="F12" s="46"/>
      <c r="G12" s="46"/>
      <c r="H12" s="46"/>
      <c r="I12" s="49"/>
      <c r="J12" s="64">
        <v>0</v>
      </c>
      <c r="K12" s="46"/>
      <c r="L12" s="46"/>
      <c r="M12" s="46"/>
    </row>
    <row r="13" spans="1:13" ht="15">
      <c r="A13" s="1"/>
      <c r="B13" s="43"/>
      <c r="C13" s="51"/>
      <c r="D13" s="43"/>
      <c r="E13" s="43"/>
      <c r="F13" s="43"/>
      <c r="G13" s="43"/>
      <c r="H13" s="43"/>
      <c r="I13" s="45"/>
      <c r="J13" s="228"/>
      <c r="K13" s="43"/>
      <c r="L13" s="43"/>
      <c r="M13" s="43"/>
    </row>
    <row r="14" spans="1:13" ht="15">
      <c r="A14" s="1"/>
      <c r="B14" s="43" t="s">
        <v>54</v>
      </c>
      <c r="C14" s="51"/>
      <c r="D14" s="43"/>
      <c r="E14" s="43"/>
      <c r="F14" s="43"/>
      <c r="G14" s="43"/>
      <c r="H14" s="43"/>
      <c r="I14" s="45"/>
      <c r="J14" s="228"/>
      <c r="K14" s="43"/>
      <c r="L14" s="43"/>
      <c r="M14" s="43"/>
    </row>
    <row r="15" spans="1:13" ht="15">
      <c r="A15" s="1"/>
      <c r="B15" s="43" t="s">
        <v>55</v>
      </c>
      <c r="C15" s="219">
        <v>1150</v>
      </c>
      <c r="D15" s="43"/>
      <c r="E15" s="43"/>
      <c r="F15" s="43"/>
      <c r="G15" s="43"/>
      <c r="H15" s="43"/>
      <c r="I15" s="45"/>
      <c r="J15" s="229">
        <v>0</v>
      </c>
      <c r="K15" s="43"/>
      <c r="L15" s="43"/>
      <c r="M15" s="43"/>
    </row>
    <row r="16" spans="1:13" ht="15">
      <c r="A16" s="1"/>
      <c r="B16" s="257" t="s">
        <v>221</v>
      </c>
      <c r="C16" s="220">
        <v>32</v>
      </c>
      <c r="D16" s="43"/>
      <c r="E16" s="43"/>
      <c r="F16" s="43"/>
      <c r="G16" s="43"/>
      <c r="H16" s="43"/>
      <c r="I16" s="45"/>
      <c r="J16" s="230">
        <v>0</v>
      </c>
      <c r="K16" s="43"/>
      <c r="L16" s="43"/>
      <c r="M16" s="43"/>
    </row>
    <row r="17" spans="1:13" ht="15">
      <c r="A17" s="1"/>
      <c r="B17" s="257" t="s">
        <v>222</v>
      </c>
      <c r="C17" s="222">
        <v>-3</v>
      </c>
      <c r="D17" s="43"/>
      <c r="E17" s="43"/>
      <c r="F17" s="43"/>
      <c r="G17" s="43"/>
      <c r="H17" s="43"/>
      <c r="I17" s="45"/>
      <c r="J17" s="230">
        <v>0</v>
      </c>
      <c r="K17" s="43"/>
      <c r="L17" s="43"/>
      <c r="M17" s="43"/>
    </row>
    <row r="18" spans="1:13" ht="15">
      <c r="A18" s="1"/>
      <c r="B18" s="257" t="s">
        <v>223</v>
      </c>
      <c r="C18" s="222">
        <v>-43</v>
      </c>
      <c r="D18" s="43"/>
      <c r="E18" s="43"/>
      <c r="F18" s="43"/>
      <c r="G18" s="43"/>
      <c r="H18" s="43"/>
      <c r="I18" s="45"/>
      <c r="J18" s="230">
        <v>0</v>
      </c>
      <c r="K18" s="43"/>
      <c r="L18" s="43"/>
      <c r="M18" s="43"/>
    </row>
    <row r="19" spans="1:13" ht="15">
      <c r="A19" s="1"/>
      <c r="B19" s="257" t="s">
        <v>224</v>
      </c>
      <c r="C19" s="220">
        <v>116</v>
      </c>
      <c r="D19" s="43"/>
      <c r="E19" s="43"/>
      <c r="F19" s="43"/>
      <c r="G19" s="43"/>
      <c r="H19" s="43"/>
      <c r="I19" s="45"/>
      <c r="J19" s="230">
        <v>0</v>
      </c>
      <c r="K19" s="43"/>
      <c r="L19" s="43"/>
      <c r="M19" s="43"/>
    </row>
    <row r="20" spans="1:13" ht="15">
      <c r="A20" s="1"/>
      <c r="B20" s="43" t="s">
        <v>175</v>
      </c>
      <c r="C20" s="222">
        <v>-7529</v>
      </c>
      <c r="D20" s="43"/>
      <c r="E20" s="43"/>
      <c r="F20" s="43"/>
      <c r="G20" s="43"/>
      <c r="H20" s="43"/>
      <c r="I20" s="45"/>
      <c r="J20" s="230">
        <v>0</v>
      </c>
      <c r="K20" s="43"/>
      <c r="L20" s="43"/>
      <c r="M20" s="43"/>
    </row>
    <row r="21" spans="1:13" ht="15">
      <c r="A21" s="1"/>
      <c r="B21" s="257" t="s">
        <v>225</v>
      </c>
      <c r="C21" s="222">
        <v>-24</v>
      </c>
      <c r="D21" s="43"/>
      <c r="E21" s="43"/>
      <c r="F21" s="43"/>
      <c r="G21" s="43"/>
      <c r="H21" s="43"/>
      <c r="I21" s="45"/>
      <c r="J21" s="230">
        <v>0</v>
      </c>
      <c r="K21" s="43"/>
      <c r="L21" s="43"/>
      <c r="M21" s="43"/>
    </row>
    <row r="22" spans="1:13" ht="15">
      <c r="A22" s="1"/>
      <c r="B22" s="43" t="s">
        <v>56</v>
      </c>
      <c r="C22" s="220">
        <f>1365+357</f>
        <v>1722</v>
      </c>
      <c r="D22" s="43"/>
      <c r="E22" s="43"/>
      <c r="F22" s="43"/>
      <c r="G22" s="43"/>
      <c r="H22" s="43"/>
      <c r="I22" s="45"/>
      <c r="J22" s="230">
        <v>0</v>
      </c>
      <c r="K22" s="43"/>
      <c r="L22" s="43"/>
      <c r="M22" s="43"/>
    </row>
    <row r="23" spans="1:13" ht="15">
      <c r="A23" s="1"/>
      <c r="B23" s="43" t="s">
        <v>0</v>
      </c>
      <c r="C23" s="221">
        <v>74</v>
      </c>
      <c r="D23" s="43"/>
      <c r="E23" s="43"/>
      <c r="F23" s="43"/>
      <c r="G23" s="43"/>
      <c r="H23" s="43"/>
      <c r="I23" s="45"/>
      <c r="J23" s="231">
        <v>0</v>
      </c>
      <c r="K23" s="43"/>
      <c r="L23" s="43"/>
      <c r="M23" s="43"/>
    </row>
    <row r="24" spans="1:13" ht="15">
      <c r="A24" s="1"/>
      <c r="B24" s="43"/>
      <c r="C24" s="51"/>
      <c r="D24" s="43"/>
      <c r="E24" s="43"/>
      <c r="F24" s="43"/>
      <c r="G24" s="43"/>
      <c r="H24" s="43"/>
      <c r="I24" s="45"/>
      <c r="J24" s="228"/>
      <c r="K24" s="43"/>
      <c r="L24" s="43"/>
      <c r="M24" s="43"/>
    </row>
    <row r="25" spans="1:13" ht="15">
      <c r="A25" s="1"/>
      <c r="B25" s="43" t="s">
        <v>57</v>
      </c>
      <c r="C25" s="51">
        <f>SUM(C12:C23)</f>
        <v>15026</v>
      </c>
      <c r="D25" s="51">
        <v>0</v>
      </c>
      <c r="E25" s="51">
        <v>0</v>
      </c>
      <c r="F25" s="51">
        <v>0</v>
      </c>
      <c r="G25" s="51">
        <v>0</v>
      </c>
      <c r="H25" s="51">
        <v>0</v>
      </c>
      <c r="I25" s="53">
        <v>0</v>
      </c>
      <c r="J25" s="228">
        <f>SUM(J12:J23)</f>
        <v>0</v>
      </c>
      <c r="K25" s="43"/>
      <c r="L25" s="43"/>
      <c r="M25" s="43"/>
    </row>
    <row r="26" spans="1:13" ht="15">
      <c r="A26" s="1"/>
      <c r="B26" s="43"/>
      <c r="C26" s="51"/>
      <c r="D26" s="43"/>
      <c r="E26" s="43"/>
      <c r="F26" s="43"/>
      <c r="G26" s="43"/>
      <c r="H26" s="43"/>
      <c r="I26" s="45"/>
      <c r="J26" s="228"/>
      <c r="K26" s="43"/>
      <c r="L26" s="43"/>
      <c r="M26" s="43"/>
    </row>
    <row r="27" spans="1:13" ht="15">
      <c r="A27" s="1"/>
      <c r="B27" s="43" t="s">
        <v>58</v>
      </c>
      <c r="C27" s="269">
        <v>-17892</v>
      </c>
      <c r="D27" s="43"/>
      <c r="E27" s="43"/>
      <c r="F27" s="43"/>
      <c r="G27" s="43"/>
      <c r="H27" s="43"/>
      <c r="I27" s="45"/>
      <c r="J27" s="229">
        <v>0</v>
      </c>
      <c r="K27" s="43"/>
      <c r="L27" s="43"/>
      <c r="M27" s="43"/>
    </row>
    <row r="28" spans="1:13" ht="15">
      <c r="A28" s="1"/>
      <c r="B28" s="43" t="s">
        <v>148</v>
      </c>
      <c r="C28" s="222">
        <v>-678</v>
      </c>
      <c r="D28" s="43"/>
      <c r="E28" s="43"/>
      <c r="F28" s="43"/>
      <c r="G28" s="43"/>
      <c r="H28" s="43"/>
      <c r="I28" s="45"/>
      <c r="J28" s="230">
        <v>0</v>
      </c>
      <c r="K28" s="43"/>
      <c r="L28" s="43"/>
      <c r="M28" s="43"/>
    </row>
    <row r="29" spans="1:13" ht="15">
      <c r="A29" s="1"/>
      <c r="B29" s="43" t="s">
        <v>149</v>
      </c>
      <c r="C29" s="220">
        <v>3611</v>
      </c>
      <c r="D29" s="43"/>
      <c r="E29" s="43"/>
      <c r="F29" s="43"/>
      <c r="G29" s="43"/>
      <c r="H29" s="43"/>
      <c r="I29" s="45"/>
      <c r="J29" s="230">
        <v>0</v>
      </c>
      <c r="K29" s="43"/>
      <c r="L29" s="43"/>
      <c r="M29" s="43"/>
    </row>
    <row r="30" spans="1:13" ht="15">
      <c r="A30" s="1"/>
      <c r="B30" s="43" t="s">
        <v>150</v>
      </c>
      <c r="C30" s="222">
        <v>-11374</v>
      </c>
      <c r="D30" s="45"/>
      <c r="E30" s="45"/>
      <c r="F30" s="45"/>
      <c r="G30" s="45"/>
      <c r="H30" s="45"/>
      <c r="I30" s="45"/>
      <c r="J30" s="230">
        <v>0</v>
      </c>
      <c r="K30" s="43"/>
      <c r="L30" s="43"/>
      <c r="M30" s="43"/>
    </row>
    <row r="31" spans="1:13" ht="15">
      <c r="A31" s="1"/>
      <c r="B31" s="43" t="s">
        <v>151</v>
      </c>
      <c r="C31" s="222">
        <v>-6607</v>
      </c>
      <c r="D31" s="45"/>
      <c r="E31" s="45"/>
      <c r="F31" s="45"/>
      <c r="G31" s="45"/>
      <c r="H31" s="45"/>
      <c r="I31" s="45"/>
      <c r="J31" s="230">
        <v>0</v>
      </c>
      <c r="K31" s="43"/>
      <c r="L31" s="43"/>
      <c r="M31" s="43"/>
    </row>
    <row r="32" spans="1:13" ht="15">
      <c r="A32" s="1"/>
      <c r="B32" s="43" t="s">
        <v>226</v>
      </c>
      <c r="C32" s="222">
        <v>171</v>
      </c>
      <c r="D32" s="45"/>
      <c r="E32" s="45"/>
      <c r="F32" s="45"/>
      <c r="G32" s="45"/>
      <c r="H32" s="45"/>
      <c r="I32" s="45"/>
      <c r="J32" s="230">
        <v>0</v>
      </c>
      <c r="K32" s="43"/>
      <c r="L32" s="43"/>
      <c r="M32" s="43"/>
    </row>
    <row r="33" spans="1:13" ht="15">
      <c r="A33" s="1"/>
      <c r="B33" s="211" t="s">
        <v>59</v>
      </c>
      <c r="C33" s="223">
        <v>-2730</v>
      </c>
      <c r="D33" s="45"/>
      <c r="E33" s="45"/>
      <c r="F33" s="45"/>
      <c r="G33" s="45"/>
      <c r="H33" s="45"/>
      <c r="I33" s="45"/>
      <c r="J33" s="231">
        <v>0</v>
      </c>
      <c r="K33" s="43"/>
      <c r="L33" s="43"/>
      <c r="M33" s="43"/>
    </row>
    <row r="34" spans="1:13" ht="15">
      <c r="A34" s="1"/>
      <c r="B34" s="43"/>
      <c r="C34" s="51"/>
      <c r="D34" s="43"/>
      <c r="E34" s="43"/>
      <c r="F34" s="43"/>
      <c r="G34" s="43"/>
      <c r="H34" s="43"/>
      <c r="I34" s="45"/>
      <c r="J34" s="228"/>
      <c r="K34" s="43"/>
      <c r="L34" s="43"/>
      <c r="M34" s="43"/>
    </row>
    <row r="35" spans="1:13" ht="15">
      <c r="A35" s="1"/>
      <c r="B35" s="43" t="s">
        <v>1</v>
      </c>
      <c r="C35" s="57">
        <f>SUM(C25:C33)</f>
        <v>-20473</v>
      </c>
      <c r="D35" s="51">
        <v>0</v>
      </c>
      <c r="E35" s="51">
        <v>0</v>
      </c>
      <c r="F35" s="51">
        <v>0</v>
      </c>
      <c r="G35" s="51">
        <v>0</v>
      </c>
      <c r="H35" s="51">
        <v>0</v>
      </c>
      <c r="I35" s="53">
        <v>0</v>
      </c>
      <c r="J35" s="228">
        <f>SUM(J25:J33)</f>
        <v>0</v>
      </c>
      <c r="K35" s="43"/>
      <c r="L35" s="43"/>
      <c r="M35" s="43"/>
    </row>
    <row r="36" spans="1:13" ht="15">
      <c r="A36" s="1"/>
      <c r="B36" s="43"/>
      <c r="C36" s="57"/>
      <c r="D36" s="43"/>
      <c r="E36" s="43"/>
      <c r="F36" s="43"/>
      <c r="G36" s="43"/>
      <c r="H36" s="43"/>
      <c r="I36" s="45"/>
      <c r="J36" s="228"/>
      <c r="K36" s="43"/>
      <c r="L36" s="43"/>
      <c r="M36" s="43"/>
    </row>
    <row r="37" spans="1:13" ht="15">
      <c r="A37" s="1"/>
      <c r="B37" s="43" t="s">
        <v>176</v>
      </c>
      <c r="C37" s="248">
        <v>-4717</v>
      </c>
      <c r="D37" s="43"/>
      <c r="E37" s="43"/>
      <c r="F37" s="43"/>
      <c r="G37" s="43"/>
      <c r="H37" s="43"/>
      <c r="I37" s="45"/>
      <c r="J37" s="232">
        <v>0</v>
      </c>
      <c r="K37" s="43"/>
      <c r="L37" s="43"/>
      <c r="M37" s="43"/>
    </row>
    <row r="38" spans="1:13" ht="15">
      <c r="A38" s="1"/>
      <c r="B38" s="43" t="s">
        <v>2</v>
      </c>
      <c r="C38" s="57">
        <f>+C35+C37</f>
        <v>-25190</v>
      </c>
      <c r="D38" s="43"/>
      <c r="E38" s="43"/>
      <c r="F38" s="43"/>
      <c r="G38" s="43"/>
      <c r="H38" s="43"/>
      <c r="I38" s="45"/>
      <c r="J38" s="228">
        <f>+J35+J37</f>
        <v>0</v>
      </c>
      <c r="K38" s="43"/>
      <c r="L38" s="43"/>
      <c r="M38" s="43"/>
    </row>
    <row r="39" spans="2:13" ht="15">
      <c r="B39" s="43"/>
      <c r="C39" s="51"/>
      <c r="D39" s="43"/>
      <c r="E39" s="43"/>
      <c r="F39" s="43"/>
      <c r="G39" s="43"/>
      <c r="H39" s="43"/>
      <c r="I39" s="45"/>
      <c r="J39" s="228"/>
      <c r="K39" s="43"/>
      <c r="L39" s="43"/>
      <c r="M39" s="43"/>
    </row>
    <row r="40" spans="2:13" ht="15">
      <c r="B40" s="41" t="s">
        <v>60</v>
      </c>
      <c r="C40" s="51"/>
      <c r="D40" s="43"/>
      <c r="E40" s="43"/>
      <c r="F40" s="43"/>
      <c r="G40" s="43"/>
      <c r="H40" s="43"/>
      <c r="I40" s="45"/>
      <c r="J40" s="228"/>
      <c r="K40" s="43"/>
      <c r="L40" s="43"/>
      <c r="M40" s="43"/>
    </row>
    <row r="41" spans="2:13" ht="15">
      <c r="B41" s="43"/>
      <c r="C41" s="51"/>
      <c r="D41" s="43"/>
      <c r="E41" s="43"/>
      <c r="F41" s="43"/>
      <c r="G41" s="43"/>
      <c r="H41" s="43"/>
      <c r="I41" s="45"/>
      <c r="J41" s="228"/>
      <c r="K41" s="43"/>
      <c r="L41" s="43"/>
      <c r="M41" s="43"/>
    </row>
    <row r="42" spans="1:13" ht="15">
      <c r="A42" s="43"/>
      <c r="B42" s="258" t="s">
        <v>227</v>
      </c>
      <c r="C42" s="269">
        <v>-3703</v>
      </c>
      <c r="D42" s="43"/>
      <c r="E42" s="43"/>
      <c r="F42" s="43"/>
      <c r="G42" s="43"/>
      <c r="H42" s="43"/>
      <c r="I42" s="45"/>
      <c r="J42" s="229">
        <v>0</v>
      </c>
      <c r="K42" s="43"/>
      <c r="L42" s="43"/>
      <c r="M42" s="43"/>
    </row>
    <row r="43" spans="1:13" ht="15">
      <c r="A43" s="43"/>
      <c r="B43" s="258" t="s">
        <v>228</v>
      </c>
      <c r="C43" s="222">
        <v>84</v>
      </c>
      <c r="D43" s="43"/>
      <c r="E43" s="43"/>
      <c r="F43" s="43"/>
      <c r="G43" s="43"/>
      <c r="H43" s="43"/>
      <c r="I43" s="45"/>
      <c r="J43" s="230">
        <v>0</v>
      </c>
      <c r="K43" s="43"/>
      <c r="L43" s="43"/>
      <c r="M43" s="43"/>
    </row>
    <row r="44" spans="1:13" ht="15">
      <c r="A44" s="43"/>
      <c r="B44" s="43" t="s">
        <v>177</v>
      </c>
      <c r="C44" s="222">
        <v>-156009</v>
      </c>
      <c r="D44" s="43"/>
      <c r="E44" s="43"/>
      <c r="F44" s="43"/>
      <c r="G44" s="43"/>
      <c r="H44" s="43"/>
      <c r="I44" s="45"/>
      <c r="J44" s="230">
        <v>0</v>
      </c>
      <c r="K44" s="43"/>
      <c r="L44" s="43"/>
      <c r="M44" s="43"/>
    </row>
    <row r="45" spans="1:13" ht="15">
      <c r="A45" s="43"/>
      <c r="B45" s="43" t="s">
        <v>61</v>
      </c>
      <c r="C45" s="223">
        <v>-1228</v>
      </c>
      <c r="D45" s="43"/>
      <c r="E45" s="43"/>
      <c r="F45" s="43"/>
      <c r="G45" s="43"/>
      <c r="H45" s="43"/>
      <c r="I45" s="45"/>
      <c r="J45" s="231">
        <v>0</v>
      </c>
      <c r="K45" s="43"/>
      <c r="L45" s="43"/>
      <c r="M45" s="43"/>
    </row>
    <row r="46" spans="1:13" ht="15">
      <c r="A46" s="43"/>
      <c r="B46" s="43"/>
      <c r="C46" s="53"/>
      <c r="D46" s="43"/>
      <c r="E46" s="43"/>
      <c r="F46" s="43"/>
      <c r="G46" s="43"/>
      <c r="H46" s="43"/>
      <c r="I46" s="45"/>
      <c r="J46" s="233"/>
      <c r="K46" s="43"/>
      <c r="L46" s="43"/>
      <c r="M46" s="43"/>
    </row>
    <row r="47" spans="1:13" ht="15">
      <c r="A47" s="43"/>
      <c r="B47" s="43" t="s">
        <v>154</v>
      </c>
      <c r="C47" s="52">
        <f>SUM(C42:C46)</f>
        <v>-160856</v>
      </c>
      <c r="D47" s="53">
        <v>0</v>
      </c>
      <c r="E47" s="53">
        <v>0</v>
      </c>
      <c r="F47" s="53">
        <v>0</v>
      </c>
      <c r="G47" s="53">
        <v>0</v>
      </c>
      <c r="H47" s="53">
        <v>0</v>
      </c>
      <c r="I47" s="53">
        <v>0</v>
      </c>
      <c r="J47" s="233">
        <f>SUM(J42:J46)</f>
        <v>0</v>
      </c>
      <c r="K47" s="43"/>
      <c r="L47" s="43"/>
      <c r="M47" s="43"/>
    </row>
    <row r="48" spans="2:13" ht="15">
      <c r="B48" s="43"/>
      <c r="C48" s="53"/>
      <c r="D48" s="53"/>
      <c r="E48" s="53"/>
      <c r="F48" s="53"/>
      <c r="G48" s="53"/>
      <c r="H48" s="53"/>
      <c r="I48" s="53"/>
      <c r="J48" s="233"/>
      <c r="K48" s="43"/>
      <c r="L48" s="43"/>
      <c r="M48" s="43"/>
    </row>
    <row r="49" spans="2:13" ht="15">
      <c r="B49" s="41" t="s">
        <v>62</v>
      </c>
      <c r="C49" s="51"/>
      <c r="D49" s="43"/>
      <c r="E49" s="43"/>
      <c r="F49" s="43"/>
      <c r="G49" s="43"/>
      <c r="H49" s="43"/>
      <c r="I49" s="45"/>
      <c r="J49" s="228"/>
      <c r="K49" s="43"/>
      <c r="L49" s="43"/>
      <c r="M49" s="43"/>
    </row>
    <row r="50" spans="2:13" ht="15">
      <c r="B50" s="41"/>
      <c r="C50" s="51"/>
      <c r="D50" s="43"/>
      <c r="E50" s="43"/>
      <c r="F50" s="43"/>
      <c r="G50" s="43"/>
      <c r="H50" s="43"/>
      <c r="I50" s="45"/>
      <c r="J50" s="228"/>
      <c r="K50" s="43"/>
      <c r="L50" s="43"/>
      <c r="M50" s="43"/>
    </row>
    <row r="51" spans="1:13" ht="15">
      <c r="A51" s="43"/>
      <c r="B51" s="43" t="s">
        <v>152</v>
      </c>
      <c r="C51" s="269">
        <f>-C23</f>
        <v>-74</v>
      </c>
      <c r="D51" s="43"/>
      <c r="E51" s="43"/>
      <c r="F51" s="43"/>
      <c r="G51" s="43"/>
      <c r="H51" s="43"/>
      <c r="I51" s="45"/>
      <c r="J51" s="229">
        <v>0</v>
      </c>
      <c r="K51" s="43"/>
      <c r="L51" s="43"/>
      <c r="M51" s="43"/>
    </row>
    <row r="52" spans="1:13" ht="15">
      <c r="A52" s="43"/>
      <c r="B52" s="43" t="s">
        <v>153</v>
      </c>
      <c r="C52" s="222">
        <f>-C22</f>
        <v>-1722</v>
      </c>
      <c r="D52" s="43"/>
      <c r="E52" s="43"/>
      <c r="F52" s="43"/>
      <c r="G52" s="43"/>
      <c r="H52" s="43"/>
      <c r="I52" s="45"/>
      <c r="J52" s="230">
        <v>0</v>
      </c>
      <c r="K52" s="43"/>
      <c r="L52" s="43"/>
      <c r="M52" s="43"/>
    </row>
    <row r="53" spans="1:13" ht="15">
      <c r="A53" s="43"/>
      <c r="B53" s="258" t="s">
        <v>229</v>
      </c>
      <c r="C53" s="222">
        <f>-C21</f>
        <v>24</v>
      </c>
      <c r="D53" s="43"/>
      <c r="E53" s="43"/>
      <c r="F53" s="43"/>
      <c r="G53" s="43"/>
      <c r="H53" s="43"/>
      <c r="I53" s="45"/>
      <c r="J53" s="230">
        <v>0</v>
      </c>
      <c r="K53" s="43"/>
      <c r="L53" s="43"/>
      <c r="M53" s="43"/>
    </row>
    <row r="54" spans="1:13" ht="15">
      <c r="A54" s="43"/>
      <c r="B54" s="258" t="s">
        <v>230</v>
      </c>
      <c r="C54" s="222">
        <v>17450</v>
      </c>
      <c r="D54" s="43"/>
      <c r="E54" s="43"/>
      <c r="F54" s="43"/>
      <c r="G54" s="43"/>
      <c r="H54" s="43"/>
      <c r="I54" s="45"/>
      <c r="J54" s="230">
        <v>0</v>
      </c>
      <c r="K54" s="43"/>
      <c r="L54" s="43"/>
      <c r="M54" s="43"/>
    </row>
    <row r="55" spans="1:13" ht="15">
      <c r="A55" s="43"/>
      <c r="B55" s="43" t="s">
        <v>178</v>
      </c>
      <c r="C55" s="271">
        <f>106060-21428</f>
        <v>84632</v>
      </c>
      <c r="D55" s="43"/>
      <c r="E55" s="43"/>
      <c r="F55" s="43"/>
      <c r="G55" s="43"/>
      <c r="H55" s="43"/>
      <c r="I55" s="45"/>
      <c r="J55" s="230">
        <v>0</v>
      </c>
      <c r="K55" s="43"/>
      <c r="L55" s="43"/>
      <c r="M55" s="43"/>
    </row>
    <row r="56" spans="1:13" ht="15">
      <c r="A56" s="43"/>
      <c r="B56" s="43" t="s">
        <v>179</v>
      </c>
      <c r="C56" s="271">
        <f>-3053+670</f>
        <v>-2383</v>
      </c>
      <c r="D56" s="43"/>
      <c r="E56" s="43"/>
      <c r="F56" s="43"/>
      <c r="G56" s="43"/>
      <c r="H56" s="43"/>
      <c r="I56" s="45"/>
      <c r="J56" s="230">
        <v>0</v>
      </c>
      <c r="K56" s="43"/>
      <c r="L56" s="43"/>
      <c r="M56" s="43"/>
    </row>
    <row r="57" spans="1:13" ht="15">
      <c r="A57" s="43"/>
      <c r="B57" s="43" t="s">
        <v>180</v>
      </c>
      <c r="C57" s="222">
        <v>85189</v>
      </c>
      <c r="D57" s="43"/>
      <c r="E57" s="43"/>
      <c r="F57" s="43"/>
      <c r="G57" s="43"/>
      <c r="H57" s="43"/>
      <c r="I57" s="45"/>
      <c r="J57" s="230">
        <v>0</v>
      </c>
      <c r="K57" s="43"/>
      <c r="L57" s="43"/>
      <c r="M57" s="43"/>
    </row>
    <row r="58" spans="1:13" ht="15">
      <c r="A58" s="43"/>
      <c r="B58" s="258" t="s">
        <v>231</v>
      </c>
      <c r="C58" s="222">
        <v>-623</v>
      </c>
      <c r="D58" s="43"/>
      <c r="E58" s="43"/>
      <c r="F58" s="43"/>
      <c r="G58" s="43"/>
      <c r="H58" s="43"/>
      <c r="I58" s="45"/>
      <c r="J58" s="230">
        <v>0</v>
      </c>
      <c r="K58" s="43"/>
      <c r="L58" s="43"/>
      <c r="M58" s="43"/>
    </row>
    <row r="59" spans="1:13" ht="15">
      <c r="A59" s="43"/>
      <c r="B59" s="258" t="s">
        <v>232</v>
      </c>
      <c r="C59" s="222">
        <v>-9</v>
      </c>
      <c r="D59" s="43"/>
      <c r="E59" s="43"/>
      <c r="F59" s="43"/>
      <c r="G59" s="43"/>
      <c r="H59" s="43"/>
      <c r="I59" s="45"/>
      <c r="J59" s="230">
        <v>0</v>
      </c>
      <c r="K59" s="43"/>
      <c r="L59" s="43"/>
      <c r="M59" s="43"/>
    </row>
    <row r="60" spans="1:13" ht="15">
      <c r="A60" s="43"/>
      <c r="B60" s="258" t="s">
        <v>233</v>
      </c>
      <c r="C60" s="223">
        <v>-100</v>
      </c>
      <c r="D60" s="43"/>
      <c r="E60" s="43"/>
      <c r="F60" s="43"/>
      <c r="G60" s="43"/>
      <c r="H60" s="43"/>
      <c r="I60" s="45"/>
      <c r="J60" s="231">
        <v>0</v>
      </c>
      <c r="K60" s="43"/>
      <c r="L60" s="43"/>
      <c r="M60" s="43"/>
    </row>
    <row r="61" spans="1:13" ht="15">
      <c r="A61" s="43"/>
      <c r="B61" s="43"/>
      <c r="C61" s="53"/>
      <c r="D61" s="43"/>
      <c r="E61" s="43"/>
      <c r="F61" s="43"/>
      <c r="G61" s="43"/>
      <c r="H61" s="43"/>
      <c r="I61" s="45"/>
      <c r="J61" s="233"/>
      <c r="K61" s="43"/>
      <c r="L61" s="43"/>
      <c r="M61" s="43"/>
    </row>
    <row r="62" spans="1:13" ht="15">
      <c r="A62" s="43"/>
      <c r="B62" s="43" t="s">
        <v>155</v>
      </c>
      <c r="C62" s="55">
        <f>SUM(C51:C61)</f>
        <v>182384</v>
      </c>
      <c r="D62" s="56">
        <v>0</v>
      </c>
      <c r="E62" s="56">
        <v>0</v>
      </c>
      <c r="F62" s="56">
        <v>0</v>
      </c>
      <c r="G62" s="56">
        <v>0</v>
      </c>
      <c r="H62" s="56">
        <v>0</v>
      </c>
      <c r="I62" s="53">
        <v>0</v>
      </c>
      <c r="J62" s="232">
        <f>SUM(J51:J61)</f>
        <v>0</v>
      </c>
      <c r="K62" s="43"/>
      <c r="L62" s="43"/>
      <c r="M62" s="43"/>
    </row>
    <row r="63" spans="2:13" ht="15">
      <c r="B63" s="43"/>
      <c r="C63" s="51"/>
      <c r="D63" s="43"/>
      <c r="E63" s="43"/>
      <c r="F63" s="43"/>
      <c r="G63" s="43"/>
      <c r="H63" s="43"/>
      <c r="I63" s="45"/>
      <c r="J63" s="228"/>
      <c r="K63" s="43"/>
      <c r="L63" s="43"/>
      <c r="M63" s="43"/>
    </row>
    <row r="64" spans="2:13" ht="15">
      <c r="B64" s="41" t="s">
        <v>5</v>
      </c>
      <c r="C64" s="57">
        <f>C38+C47+C62</f>
        <v>-3662</v>
      </c>
      <c r="D64" s="51">
        <v>0</v>
      </c>
      <c r="E64" s="51">
        <v>0</v>
      </c>
      <c r="F64" s="51">
        <v>0</v>
      </c>
      <c r="G64" s="51">
        <v>0</v>
      </c>
      <c r="H64" s="51">
        <v>0</v>
      </c>
      <c r="I64" s="53">
        <v>0</v>
      </c>
      <c r="J64" s="228">
        <f>J38+J47+J62</f>
        <v>0</v>
      </c>
      <c r="K64" s="43"/>
      <c r="L64" s="43"/>
      <c r="M64" s="43"/>
    </row>
    <row r="65" spans="2:13" ht="15">
      <c r="B65" s="43"/>
      <c r="C65" s="51"/>
      <c r="D65" s="43"/>
      <c r="E65" s="43"/>
      <c r="F65" s="43"/>
      <c r="G65" s="43"/>
      <c r="H65" s="43"/>
      <c r="I65" s="45"/>
      <c r="J65" s="228"/>
      <c r="K65" s="43"/>
      <c r="L65" s="43"/>
      <c r="M65" s="43"/>
    </row>
    <row r="66" spans="2:13" ht="15">
      <c r="B66" s="41" t="s">
        <v>63</v>
      </c>
      <c r="C66" s="254" t="s">
        <v>163</v>
      </c>
      <c r="D66" s="51"/>
      <c r="E66" s="51"/>
      <c r="F66" s="51"/>
      <c r="G66" s="51"/>
      <c r="H66" s="51"/>
      <c r="I66" s="53"/>
      <c r="J66" s="232">
        <v>0</v>
      </c>
      <c r="K66" s="43"/>
      <c r="L66" s="43"/>
      <c r="M66" s="43"/>
    </row>
    <row r="67" spans="2:13" ht="15">
      <c r="B67" s="41"/>
      <c r="C67" s="53"/>
      <c r="D67" s="43"/>
      <c r="E67" s="43"/>
      <c r="F67" s="43"/>
      <c r="G67" s="43"/>
      <c r="H67" s="43"/>
      <c r="I67" s="45"/>
      <c r="J67" s="233"/>
      <c r="K67" s="43"/>
      <c r="L67" s="43"/>
      <c r="M67" s="43"/>
    </row>
    <row r="68" spans="2:13" ht="15.75" thickBot="1">
      <c r="B68" s="41" t="s">
        <v>64</v>
      </c>
      <c r="C68" s="100">
        <f>SUM(C64:C66)</f>
        <v>-3662</v>
      </c>
      <c r="D68" s="58" t="e">
        <v>#REF!</v>
      </c>
      <c r="E68" s="58" t="e">
        <v>#REF!</v>
      </c>
      <c r="F68" s="58" t="e">
        <v>#REF!</v>
      </c>
      <c r="G68" s="58" t="e">
        <v>#REF!</v>
      </c>
      <c r="H68" s="58" t="e">
        <v>#REF!</v>
      </c>
      <c r="I68" s="59">
        <v>0</v>
      </c>
      <c r="J68" s="234">
        <f>SUM(J64:J66)</f>
        <v>0</v>
      </c>
      <c r="K68" s="43"/>
      <c r="L68" s="43"/>
      <c r="M68" s="43"/>
    </row>
    <row r="69" spans="2:13" ht="15">
      <c r="B69" s="43"/>
      <c r="C69" s="51"/>
      <c r="D69" s="43"/>
      <c r="E69" s="43"/>
      <c r="F69" s="43"/>
      <c r="G69" s="43"/>
      <c r="H69" s="43"/>
      <c r="I69" s="45"/>
      <c r="J69" s="228"/>
      <c r="K69" s="43"/>
      <c r="L69" s="43"/>
      <c r="M69" s="43"/>
    </row>
    <row r="70" spans="2:13" ht="15">
      <c r="B70" s="43"/>
      <c r="C70" s="51"/>
      <c r="D70" s="43"/>
      <c r="E70" s="43"/>
      <c r="F70" s="43"/>
      <c r="G70" s="43"/>
      <c r="H70" s="43"/>
      <c r="I70" s="45"/>
      <c r="J70" s="64"/>
      <c r="K70" s="43"/>
      <c r="L70" s="43"/>
      <c r="M70" s="43"/>
    </row>
    <row r="71" spans="2:13" ht="15">
      <c r="B71" s="41" t="s">
        <v>65</v>
      </c>
      <c r="C71" s="51"/>
      <c r="D71" s="43"/>
      <c r="E71" s="43"/>
      <c r="F71" s="43"/>
      <c r="G71" s="43"/>
      <c r="H71" s="43"/>
      <c r="I71" s="45"/>
      <c r="J71" s="64"/>
      <c r="K71" s="43"/>
      <c r="L71" s="43"/>
      <c r="M71" s="43"/>
    </row>
    <row r="72" spans="2:13" ht="15">
      <c r="B72" s="43"/>
      <c r="C72" s="51"/>
      <c r="D72" s="43"/>
      <c r="E72" s="43"/>
      <c r="F72" s="43"/>
      <c r="G72" s="43"/>
      <c r="H72" s="43"/>
      <c r="I72" s="45"/>
      <c r="J72" s="64"/>
      <c r="K72" s="43"/>
      <c r="L72" s="43"/>
      <c r="M72" s="43"/>
    </row>
    <row r="73" spans="1:13" ht="15">
      <c r="A73" s="43"/>
      <c r="B73" s="43" t="s">
        <v>66</v>
      </c>
      <c r="C73" s="57">
        <v>11257</v>
      </c>
      <c r="D73" s="43"/>
      <c r="E73" s="43"/>
      <c r="F73" s="43"/>
      <c r="G73" s="43"/>
      <c r="H73" s="43"/>
      <c r="I73" s="45"/>
      <c r="J73" s="64">
        <v>0</v>
      </c>
      <c r="K73" s="43"/>
      <c r="L73" s="43"/>
      <c r="M73" s="43"/>
    </row>
    <row r="74" spans="1:13" ht="15">
      <c r="A74" s="43"/>
      <c r="B74" s="43" t="s">
        <v>67</v>
      </c>
      <c r="C74" s="57">
        <v>-14919</v>
      </c>
      <c r="D74" s="43"/>
      <c r="E74" s="43"/>
      <c r="F74" s="43"/>
      <c r="G74" s="43"/>
      <c r="H74" s="43"/>
      <c r="I74" s="45"/>
      <c r="J74" s="64">
        <v>0</v>
      </c>
      <c r="K74" s="43"/>
      <c r="L74" s="43"/>
      <c r="M74" s="43"/>
    </row>
    <row r="75" spans="2:13" ht="15.75" thickBot="1">
      <c r="B75" s="43"/>
      <c r="C75" s="270">
        <f>SUM(C73:C74)</f>
        <v>-3662</v>
      </c>
      <c r="D75" s="58">
        <v>0</v>
      </c>
      <c r="E75" s="58">
        <v>0</v>
      </c>
      <c r="F75" s="58">
        <v>0</v>
      </c>
      <c r="G75" s="58">
        <v>0</v>
      </c>
      <c r="H75" s="58">
        <v>0</v>
      </c>
      <c r="I75" s="59">
        <v>0</v>
      </c>
      <c r="J75" s="235">
        <f>SUM(J73:J74)</f>
        <v>0</v>
      </c>
      <c r="K75" s="43"/>
      <c r="L75" s="43"/>
      <c r="M75" s="43"/>
    </row>
    <row r="76" spans="2:13" ht="15">
      <c r="B76" s="43"/>
      <c r="C76" s="59"/>
      <c r="D76" s="59"/>
      <c r="E76" s="59"/>
      <c r="F76" s="59"/>
      <c r="G76" s="59"/>
      <c r="H76" s="59"/>
      <c r="I76" s="59"/>
      <c r="J76" s="63"/>
      <c r="K76" s="43"/>
      <c r="L76" s="43"/>
      <c r="M76" s="43"/>
    </row>
    <row r="77" spans="2:13" ht="15">
      <c r="B77" s="218" t="s">
        <v>184</v>
      </c>
      <c r="C77" s="59"/>
      <c r="D77" s="59"/>
      <c r="E77" s="59"/>
      <c r="F77" s="59"/>
      <c r="G77" s="59"/>
      <c r="H77" s="59"/>
      <c r="I77" s="59"/>
      <c r="J77" s="50"/>
      <c r="K77" s="43"/>
      <c r="L77" s="43"/>
      <c r="M77" s="43"/>
    </row>
    <row r="78" spans="2:13" ht="15">
      <c r="B78" s="218"/>
      <c r="C78" s="59"/>
      <c r="D78" s="59"/>
      <c r="E78" s="59"/>
      <c r="F78" s="59"/>
      <c r="G78" s="59"/>
      <c r="H78" s="59"/>
      <c r="I78" s="59"/>
      <c r="J78" s="50"/>
      <c r="K78" s="43"/>
      <c r="L78" s="43"/>
      <c r="M78" s="43"/>
    </row>
    <row r="79" spans="2:13" ht="15">
      <c r="B79" s="287" t="s">
        <v>275</v>
      </c>
      <c r="C79" s="279"/>
      <c r="D79" s="279"/>
      <c r="E79" s="279"/>
      <c r="F79" s="279"/>
      <c r="G79" s="279"/>
      <c r="H79" s="279"/>
      <c r="I79" s="279"/>
      <c r="J79" s="279"/>
      <c r="K79" s="43"/>
      <c r="L79" s="43"/>
      <c r="M79" s="43"/>
    </row>
    <row r="80" spans="2:13" ht="15">
      <c r="B80" s="279"/>
      <c r="C80" s="279"/>
      <c r="D80" s="279"/>
      <c r="E80" s="279"/>
      <c r="F80" s="279"/>
      <c r="G80" s="279"/>
      <c r="H80" s="279"/>
      <c r="I80" s="279"/>
      <c r="J80" s="279"/>
      <c r="K80" s="43"/>
      <c r="L80" s="43"/>
      <c r="M80" s="43"/>
    </row>
    <row r="81" spans="2:13" ht="15">
      <c r="B81" s="43"/>
      <c r="C81" s="51"/>
      <c r="D81" s="51" t="e">
        <f aca="true" t="shared" si="0" ref="D81:I81">D68-D75</f>
        <v>#REF!</v>
      </c>
      <c r="E81" s="51" t="e">
        <f t="shared" si="0"/>
        <v>#REF!</v>
      </c>
      <c r="F81" s="51" t="e">
        <f t="shared" si="0"/>
        <v>#REF!</v>
      </c>
      <c r="G81" s="51" t="e">
        <f t="shared" si="0"/>
        <v>#REF!</v>
      </c>
      <c r="H81" s="51" t="e">
        <f t="shared" si="0"/>
        <v>#REF!</v>
      </c>
      <c r="I81" s="53">
        <f t="shared" si="0"/>
        <v>0</v>
      </c>
      <c r="J81" s="50"/>
      <c r="K81" s="43"/>
      <c r="L81" s="43"/>
      <c r="M81" s="43"/>
    </row>
    <row r="82" spans="3:13" ht="15">
      <c r="C82" s="44"/>
      <c r="D82" s="43"/>
      <c r="E82" s="43"/>
      <c r="F82" s="43"/>
      <c r="G82" s="43"/>
      <c r="H82" s="43"/>
      <c r="I82" s="45"/>
      <c r="J82" s="50"/>
      <c r="K82" s="43"/>
      <c r="L82" s="43"/>
      <c r="M82" s="43"/>
    </row>
    <row r="83" spans="2:13" ht="15">
      <c r="B83" s="43"/>
      <c r="C83" s="44"/>
      <c r="D83" s="43"/>
      <c r="E83" s="43"/>
      <c r="F83" s="43"/>
      <c r="G83" s="43"/>
      <c r="H83" s="43"/>
      <c r="I83" s="45"/>
      <c r="J83" s="50"/>
      <c r="K83" s="43"/>
      <c r="L83" s="43"/>
      <c r="M83" s="43"/>
    </row>
    <row r="84" spans="2:13" ht="15">
      <c r="B84" s="43"/>
      <c r="C84" s="44"/>
      <c r="D84" s="43"/>
      <c r="E84" s="43"/>
      <c r="F84" s="43"/>
      <c r="G84" s="43"/>
      <c r="H84" s="43"/>
      <c r="I84" s="45"/>
      <c r="J84" s="50"/>
      <c r="K84" s="43"/>
      <c r="L84" s="43"/>
      <c r="M84" s="43"/>
    </row>
    <row r="85" spans="2:13" ht="15">
      <c r="B85" s="43"/>
      <c r="C85" s="44"/>
      <c r="D85" s="43"/>
      <c r="E85" s="43"/>
      <c r="F85" s="43"/>
      <c r="G85" s="43"/>
      <c r="H85" s="43"/>
      <c r="I85" s="45"/>
      <c r="J85" s="50"/>
      <c r="K85" s="43"/>
      <c r="L85" s="43"/>
      <c r="M85" s="43"/>
    </row>
    <row r="86" spans="2:13" ht="15">
      <c r="B86" s="43"/>
      <c r="C86" s="44"/>
      <c r="D86" s="43"/>
      <c r="E86" s="43"/>
      <c r="F86" s="43"/>
      <c r="G86" s="43"/>
      <c r="H86" s="43"/>
      <c r="I86" s="45"/>
      <c r="J86" s="50"/>
      <c r="K86" s="43"/>
      <c r="L86" s="43"/>
      <c r="M86" s="43"/>
    </row>
    <row r="87" spans="2:13" ht="15">
      <c r="B87" s="60"/>
      <c r="C87" s="44"/>
      <c r="D87" s="43"/>
      <c r="E87" s="43"/>
      <c r="F87" s="43"/>
      <c r="G87" s="43"/>
      <c r="H87" s="43"/>
      <c r="I87" s="45"/>
      <c r="J87" s="46"/>
      <c r="K87" s="43"/>
      <c r="L87" s="43"/>
      <c r="M87" s="43"/>
    </row>
    <row r="88" spans="2:13" ht="15">
      <c r="B88" s="60"/>
      <c r="C88" s="44"/>
      <c r="D88" s="43"/>
      <c r="E88" s="43"/>
      <c r="F88" s="43"/>
      <c r="G88" s="43"/>
      <c r="H88" s="43"/>
      <c r="I88" s="45"/>
      <c r="J88" s="46"/>
      <c r="K88" s="43"/>
      <c r="L88" s="43"/>
      <c r="M88" s="43"/>
    </row>
    <row r="89" spans="2:13" ht="15">
      <c r="B89" s="43"/>
      <c r="C89" s="44"/>
      <c r="D89" s="43"/>
      <c r="E89" s="43"/>
      <c r="F89" s="43"/>
      <c r="G89" s="43"/>
      <c r="H89" s="43"/>
      <c r="I89" s="45"/>
      <c r="J89" s="46"/>
      <c r="K89" s="43"/>
      <c r="L89" s="43"/>
      <c r="M89" s="43"/>
    </row>
    <row r="90" spans="2:13" ht="15">
      <c r="B90" s="43"/>
      <c r="C90" s="44"/>
      <c r="D90" s="43"/>
      <c r="E90" s="43"/>
      <c r="F90" s="43"/>
      <c r="G90" s="43"/>
      <c r="H90" s="43"/>
      <c r="I90" s="45"/>
      <c r="J90" s="46"/>
      <c r="K90" s="43"/>
      <c r="L90" s="43"/>
      <c r="M90" s="43"/>
    </row>
    <row r="91" spans="2:13" ht="15">
      <c r="B91" s="43"/>
      <c r="C91" s="44"/>
      <c r="D91" s="43"/>
      <c r="E91" s="43"/>
      <c r="F91" s="43"/>
      <c r="G91" s="43"/>
      <c r="H91" s="43"/>
      <c r="I91" s="45"/>
      <c r="J91" s="46"/>
      <c r="K91" s="43"/>
      <c r="L91" s="43"/>
      <c r="M91" s="43"/>
    </row>
    <row r="92" spans="2:13" ht="15">
      <c r="B92" s="43"/>
      <c r="C92" s="44"/>
      <c r="D92" s="43"/>
      <c r="E92" s="43"/>
      <c r="F92" s="43"/>
      <c r="G92" s="43"/>
      <c r="H92" s="43"/>
      <c r="I92" s="45"/>
      <c r="J92" s="46"/>
      <c r="K92" s="43"/>
      <c r="L92" s="43"/>
      <c r="M92" s="43"/>
    </row>
    <row r="93" spans="2:13" ht="15">
      <c r="B93" s="43"/>
      <c r="C93" s="44"/>
      <c r="D93" s="43"/>
      <c r="E93" s="43"/>
      <c r="F93" s="43"/>
      <c r="G93" s="43"/>
      <c r="H93" s="43"/>
      <c r="I93" s="45"/>
      <c r="J93" s="46"/>
      <c r="K93" s="43"/>
      <c r="L93" s="43"/>
      <c r="M93" s="43"/>
    </row>
    <row r="94" spans="2:13" ht="15">
      <c r="B94" s="43"/>
      <c r="C94" s="44"/>
      <c r="D94" s="43"/>
      <c r="E94" s="43"/>
      <c r="F94" s="43"/>
      <c r="G94" s="43"/>
      <c r="H94" s="43"/>
      <c r="I94" s="45"/>
      <c r="J94" s="46"/>
      <c r="K94" s="43"/>
      <c r="L94" s="43"/>
      <c r="M94" s="43"/>
    </row>
    <row r="95" spans="2:13" ht="15">
      <c r="B95" s="43"/>
      <c r="C95" s="44"/>
      <c r="D95" s="43"/>
      <c r="E95" s="43"/>
      <c r="F95" s="43"/>
      <c r="G95" s="43"/>
      <c r="H95" s="43"/>
      <c r="I95" s="45"/>
      <c r="J95" s="46"/>
      <c r="K95" s="43"/>
      <c r="L95" s="43"/>
      <c r="M95" s="43"/>
    </row>
    <row r="96" spans="2:13" ht="15">
      <c r="B96" s="43"/>
      <c r="C96" s="44"/>
      <c r="D96" s="43"/>
      <c r="E96" s="43"/>
      <c r="F96" s="43"/>
      <c r="G96" s="43"/>
      <c r="H96" s="43"/>
      <c r="I96" s="45"/>
      <c r="J96" s="46"/>
      <c r="K96" s="43"/>
      <c r="L96" s="43"/>
      <c r="M96" s="43"/>
    </row>
    <row r="97" spans="2:13" ht="15">
      <c r="B97" s="43"/>
      <c r="C97" s="44"/>
      <c r="D97" s="43"/>
      <c r="E97" s="43"/>
      <c r="F97" s="43"/>
      <c r="G97" s="43"/>
      <c r="H97" s="43"/>
      <c r="I97" s="45"/>
      <c r="J97" s="46"/>
      <c r="K97" s="43"/>
      <c r="L97" s="43"/>
      <c r="M97" s="43"/>
    </row>
    <row r="98" spans="2:13" ht="15">
      <c r="B98" s="43"/>
      <c r="C98" s="44"/>
      <c r="D98" s="43"/>
      <c r="E98" s="43"/>
      <c r="F98" s="43"/>
      <c r="G98" s="43"/>
      <c r="H98" s="43"/>
      <c r="I98" s="45"/>
      <c r="J98" s="46"/>
      <c r="K98" s="43"/>
      <c r="L98" s="43"/>
      <c r="M98" s="43"/>
    </row>
    <row r="99" spans="2:13" ht="15">
      <c r="B99" s="43"/>
      <c r="C99" s="44"/>
      <c r="D99" s="43"/>
      <c r="E99" s="43"/>
      <c r="F99" s="43"/>
      <c r="G99" s="43"/>
      <c r="H99" s="43"/>
      <c r="I99" s="45"/>
      <c r="J99" s="46"/>
      <c r="K99" s="43"/>
      <c r="L99" s="43"/>
      <c r="M99" s="43"/>
    </row>
    <row r="100" spans="2:13" ht="15">
      <c r="B100" s="43"/>
      <c r="C100" s="44"/>
      <c r="D100" s="43"/>
      <c r="E100" s="43"/>
      <c r="F100" s="43"/>
      <c r="G100" s="43"/>
      <c r="H100" s="43"/>
      <c r="I100" s="45"/>
      <c r="J100" s="46"/>
      <c r="K100" s="43"/>
      <c r="L100" s="43"/>
      <c r="M100" s="43"/>
    </row>
    <row r="101" spans="2:13" ht="15">
      <c r="B101" s="43"/>
      <c r="C101" s="44"/>
      <c r="D101" s="43"/>
      <c r="E101" s="43"/>
      <c r="F101" s="43"/>
      <c r="G101" s="43"/>
      <c r="H101" s="43"/>
      <c r="I101" s="45"/>
      <c r="J101" s="46"/>
      <c r="K101" s="43"/>
      <c r="L101" s="43"/>
      <c r="M101" s="43"/>
    </row>
    <row r="102" spans="2:13" ht="15">
      <c r="B102" s="43"/>
      <c r="C102" s="44"/>
      <c r="D102" s="43"/>
      <c r="E102" s="43"/>
      <c r="F102" s="43"/>
      <c r="G102" s="43"/>
      <c r="H102" s="43"/>
      <c r="I102" s="45"/>
      <c r="J102" s="46"/>
      <c r="K102" s="43"/>
      <c r="L102" s="43"/>
      <c r="M102" s="43"/>
    </row>
    <row r="103" spans="2:13" ht="15">
      <c r="B103" s="43"/>
      <c r="C103" s="44"/>
      <c r="D103" s="43"/>
      <c r="E103" s="43"/>
      <c r="F103" s="43"/>
      <c r="G103" s="43"/>
      <c r="H103" s="43"/>
      <c r="I103" s="45"/>
      <c r="J103" s="46"/>
      <c r="K103" s="43"/>
      <c r="L103" s="43"/>
      <c r="M103" s="43"/>
    </row>
    <row r="104" spans="2:13" ht="15">
      <c r="B104" s="43"/>
      <c r="C104" s="44"/>
      <c r="D104" s="43"/>
      <c r="E104" s="43"/>
      <c r="F104" s="43"/>
      <c r="G104" s="43"/>
      <c r="H104" s="43"/>
      <c r="I104" s="45"/>
      <c r="J104" s="46"/>
      <c r="K104" s="43"/>
      <c r="L104" s="43"/>
      <c r="M104" s="43"/>
    </row>
    <row r="105" spans="2:13" ht="15">
      <c r="B105" s="43"/>
      <c r="C105" s="44"/>
      <c r="D105" s="43"/>
      <c r="E105" s="43"/>
      <c r="F105" s="43"/>
      <c r="G105" s="43"/>
      <c r="H105" s="43"/>
      <c r="I105" s="45"/>
      <c r="J105" s="46"/>
      <c r="K105" s="43"/>
      <c r="L105" s="43"/>
      <c r="M105" s="43"/>
    </row>
    <row r="106" spans="2:13" ht="15">
      <c r="B106" s="43"/>
      <c r="C106" s="44"/>
      <c r="D106" s="43"/>
      <c r="E106" s="43"/>
      <c r="F106" s="43"/>
      <c r="G106" s="43"/>
      <c r="H106" s="43"/>
      <c r="I106" s="45"/>
      <c r="J106" s="46"/>
      <c r="K106" s="43"/>
      <c r="L106" s="43"/>
      <c r="M106" s="43"/>
    </row>
    <row r="107" spans="2:13" ht="15">
      <c r="B107" s="43"/>
      <c r="C107" s="44"/>
      <c r="D107" s="43"/>
      <c r="E107" s="43"/>
      <c r="F107" s="43"/>
      <c r="G107" s="43"/>
      <c r="H107" s="43"/>
      <c r="I107" s="45"/>
      <c r="J107" s="46"/>
      <c r="K107" s="43"/>
      <c r="L107" s="43"/>
      <c r="M107" s="43"/>
    </row>
    <row r="108" spans="2:13" ht="15">
      <c r="B108" s="43"/>
      <c r="C108" s="44"/>
      <c r="D108" s="43"/>
      <c r="E108" s="43"/>
      <c r="F108" s="43"/>
      <c r="G108" s="43"/>
      <c r="H108" s="43"/>
      <c r="I108" s="45"/>
      <c r="J108" s="46"/>
      <c r="K108" s="43"/>
      <c r="L108" s="43"/>
      <c r="M108" s="43"/>
    </row>
  </sheetData>
  <mergeCells count="2">
    <mergeCell ref="F9:G9"/>
    <mergeCell ref="B79:J80"/>
  </mergeCells>
  <printOptions/>
  <pageMargins left="0.7" right="0.5" top="0.3" bottom="0.25" header="0.2" footer="0.2"/>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B1:AX56"/>
  <sheetViews>
    <sheetView zoomScale="75" zoomScaleNormal="75" workbookViewId="0" topLeftCell="A16">
      <selection activeCell="B30" sqref="B30:K31"/>
    </sheetView>
  </sheetViews>
  <sheetFormatPr defaultColWidth="9.140625" defaultRowHeight="12.75"/>
  <cols>
    <col min="1" max="1" width="1.57421875" style="42" customWidth="1"/>
    <col min="2" max="2" width="38.140625" style="1" customWidth="1"/>
    <col min="3" max="3" width="13.57421875" style="4" customWidth="1"/>
    <col min="4" max="4" width="2.7109375" style="4" customWidth="1"/>
    <col min="5" max="5" width="12.7109375" style="4" customWidth="1"/>
    <col min="6" max="6" width="3.7109375" style="4" customWidth="1"/>
    <col min="7" max="7" width="13.57421875" style="4" bestFit="1" customWidth="1"/>
    <col min="8" max="8" width="3.7109375" style="4" customWidth="1"/>
    <col min="9" max="9" width="11.8515625" style="4" bestFit="1" customWidth="1"/>
    <col min="10" max="10" width="3.7109375" style="4" customWidth="1"/>
    <col min="11" max="11" width="14.7109375" style="4" customWidth="1"/>
    <col min="12" max="12" width="14.57421875" style="103" bestFit="1" customWidth="1"/>
    <col min="13" max="16384" width="9.140625" style="42" customWidth="1"/>
  </cols>
  <sheetData>
    <row r="1" spans="2:21" s="6" customFormat="1" ht="20.25">
      <c r="B1" s="36" t="s">
        <v>139</v>
      </c>
      <c r="C1" s="69"/>
      <c r="D1" s="69"/>
      <c r="E1" s="70"/>
      <c r="F1" s="70"/>
      <c r="G1" s="71"/>
      <c r="H1" s="71"/>
      <c r="I1" s="70"/>
      <c r="J1" s="70"/>
      <c r="K1" s="72"/>
      <c r="L1" s="70"/>
      <c r="M1" s="73"/>
      <c r="N1" s="74"/>
      <c r="O1" s="74"/>
      <c r="P1" s="75"/>
      <c r="Q1" s="76"/>
      <c r="R1" s="76"/>
      <c r="S1" s="76"/>
      <c r="T1" s="76"/>
      <c r="U1" s="76"/>
    </row>
    <row r="2" spans="2:21" s="6" customFormat="1" ht="20.25">
      <c r="B2" s="36"/>
      <c r="C2" s="69"/>
      <c r="D2" s="69"/>
      <c r="E2" s="70"/>
      <c r="F2" s="70"/>
      <c r="G2" s="71"/>
      <c r="H2" s="71"/>
      <c r="I2" s="77"/>
      <c r="J2" s="70"/>
      <c r="K2" s="72"/>
      <c r="L2" s="70"/>
      <c r="M2" s="73"/>
      <c r="N2" s="74"/>
      <c r="O2" s="74"/>
      <c r="P2" s="75"/>
      <c r="Q2" s="76"/>
      <c r="R2" s="76"/>
      <c r="S2" s="76"/>
      <c r="T2" s="76"/>
      <c r="U2" s="76"/>
    </row>
    <row r="3" spans="2:21" s="6" customFormat="1" ht="15">
      <c r="B3" s="39" t="s">
        <v>250</v>
      </c>
      <c r="C3" s="69"/>
      <c r="D3" s="69"/>
      <c r="E3" s="70"/>
      <c r="F3" s="70"/>
      <c r="G3" s="71"/>
      <c r="H3" s="71"/>
      <c r="I3" s="70"/>
      <c r="J3" s="70"/>
      <c r="K3" s="72"/>
      <c r="L3" s="70"/>
      <c r="M3" s="73"/>
      <c r="N3" s="74"/>
      <c r="O3" s="74"/>
      <c r="P3" s="78"/>
      <c r="Q3" s="79"/>
      <c r="R3" s="79"/>
      <c r="S3" s="79"/>
      <c r="T3" s="79"/>
      <c r="U3" s="79"/>
    </row>
    <row r="4" spans="2:21" s="6" customFormat="1" ht="12.75" customHeight="1">
      <c r="B4" s="255" t="str">
        <f>Cashflow!B4</f>
        <v>FOR THE THIRD FINANCIAL QUARTER ENDED 30 APRIL 2004</v>
      </c>
      <c r="C4" s="272"/>
      <c r="D4" s="272"/>
      <c r="E4" s="71"/>
      <c r="F4" s="80"/>
      <c r="G4" s="80"/>
      <c r="H4" s="71"/>
      <c r="I4" s="71"/>
      <c r="J4" s="71"/>
      <c r="K4" s="80"/>
      <c r="L4" s="71"/>
      <c r="M4" s="74"/>
      <c r="N4" s="74"/>
      <c r="O4" s="74"/>
      <c r="P4" s="78"/>
      <c r="Q4" s="79"/>
      <c r="R4" s="79"/>
      <c r="S4" s="79"/>
      <c r="T4" s="79"/>
      <c r="U4" s="79"/>
    </row>
    <row r="5" spans="2:21" s="6" customFormat="1" ht="15">
      <c r="B5" s="40" t="s">
        <v>49</v>
      </c>
      <c r="C5" s="81"/>
      <c r="D5" s="81"/>
      <c r="E5" s="71"/>
      <c r="F5" s="71"/>
      <c r="G5" s="71"/>
      <c r="H5" s="71"/>
      <c r="I5" s="71"/>
      <c r="J5" s="71"/>
      <c r="K5" s="80"/>
      <c r="L5" s="71"/>
      <c r="M5" s="74"/>
      <c r="N5" s="74"/>
      <c r="O5" s="74"/>
      <c r="P5" s="78"/>
      <c r="Q5" s="79"/>
      <c r="R5" s="79"/>
      <c r="S5" s="79"/>
      <c r="T5" s="79"/>
      <c r="U5" s="79"/>
    </row>
    <row r="6" spans="2:21" s="6" customFormat="1" ht="15">
      <c r="B6" s="40"/>
      <c r="C6" s="81"/>
      <c r="D6" s="81"/>
      <c r="E6" s="71"/>
      <c r="F6" s="71"/>
      <c r="G6" s="71"/>
      <c r="H6" s="71"/>
      <c r="I6" s="71"/>
      <c r="J6" s="71"/>
      <c r="K6" s="80"/>
      <c r="L6" s="71"/>
      <c r="M6" s="74"/>
      <c r="N6" s="74"/>
      <c r="O6" s="74"/>
      <c r="P6" s="78"/>
      <c r="Q6" s="79"/>
      <c r="R6" s="79"/>
      <c r="S6" s="79"/>
      <c r="T6" s="79"/>
      <c r="U6" s="79"/>
    </row>
    <row r="7" spans="2:21" s="6" customFormat="1" ht="15">
      <c r="B7" s="82" t="s">
        <v>253</v>
      </c>
      <c r="C7" s="9"/>
      <c r="D7" s="9"/>
      <c r="E7" s="71"/>
      <c r="F7" s="71"/>
      <c r="G7" s="71"/>
      <c r="H7" s="71"/>
      <c r="I7" s="71"/>
      <c r="J7" s="71"/>
      <c r="K7" s="80"/>
      <c r="L7" s="71"/>
      <c r="M7" s="74"/>
      <c r="N7" s="74"/>
      <c r="O7" s="74"/>
      <c r="P7" s="78"/>
      <c r="Q7" s="79"/>
      <c r="R7" s="79"/>
      <c r="S7" s="79"/>
      <c r="T7" s="79"/>
      <c r="U7" s="79"/>
    </row>
    <row r="8" spans="2:21" s="6" customFormat="1" ht="15">
      <c r="B8" s="83"/>
      <c r="C8" s="81"/>
      <c r="D8" s="81"/>
      <c r="E8" s="71"/>
      <c r="F8" s="71"/>
      <c r="G8" s="71"/>
      <c r="H8" s="71"/>
      <c r="I8" s="71"/>
      <c r="J8" s="71"/>
      <c r="K8" s="80"/>
      <c r="L8" s="71"/>
      <c r="M8" s="74"/>
      <c r="N8" s="74"/>
      <c r="O8" s="74"/>
      <c r="P8" s="78"/>
      <c r="Q8" s="79"/>
      <c r="R8" s="79"/>
      <c r="S8" s="79"/>
      <c r="T8" s="79"/>
      <c r="U8" s="79"/>
    </row>
    <row r="9" spans="2:21" s="6" customFormat="1" ht="15">
      <c r="B9" s="84"/>
      <c r="C9" s="81"/>
      <c r="D9" s="81"/>
      <c r="E9" s="71"/>
      <c r="F9" s="71"/>
      <c r="G9" s="71"/>
      <c r="H9" s="71"/>
      <c r="I9" s="71"/>
      <c r="J9" s="71"/>
      <c r="K9" s="80"/>
      <c r="L9" s="71"/>
      <c r="M9" s="74"/>
      <c r="N9" s="74"/>
      <c r="O9" s="74"/>
      <c r="P9" s="78"/>
      <c r="Q9" s="79"/>
      <c r="R9" s="79"/>
      <c r="S9" s="79"/>
      <c r="T9" s="79"/>
      <c r="U9" s="79"/>
    </row>
    <row r="10" spans="2:11" s="85" customFormat="1" ht="14.25">
      <c r="B10" s="2"/>
      <c r="C10" s="86" t="s">
        <v>68</v>
      </c>
      <c r="D10" s="86"/>
      <c r="E10" s="86" t="s">
        <v>256</v>
      </c>
      <c r="F10" s="86"/>
      <c r="G10" s="86" t="s">
        <v>68</v>
      </c>
      <c r="H10" s="86"/>
      <c r="I10" s="86" t="s">
        <v>69</v>
      </c>
      <c r="J10" s="86"/>
      <c r="K10" s="86"/>
    </row>
    <row r="11" spans="2:11" s="85" customFormat="1" ht="15">
      <c r="B11" s="87"/>
      <c r="C11" s="86" t="s">
        <v>70</v>
      </c>
      <c r="D11" s="86"/>
      <c r="E11" s="86" t="s">
        <v>257</v>
      </c>
      <c r="F11" s="86"/>
      <c r="G11" s="86" t="s">
        <v>71</v>
      </c>
      <c r="H11" s="86"/>
      <c r="I11" s="86" t="s">
        <v>72</v>
      </c>
      <c r="J11" s="86"/>
      <c r="K11" s="86" t="s">
        <v>44</v>
      </c>
    </row>
    <row r="12" spans="2:11" s="85" customFormat="1" ht="15">
      <c r="B12" s="87"/>
      <c r="C12" s="86" t="s">
        <v>34</v>
      </c>
      <c r="D12" s="86"/>
      <c r="E12" s="86" t="s">
        <v>34</v>
      </c>
      <c r="F12" s="86"/>
      <c r="G12" s="86" t="s">
        <v>34</v>
      </c>
      <c r="H12" s="86"/>
      <c r="I12" s="86" t="s">
        <v>34</v>
      </c>
      <c r="J12" s="86"/>
      <c r="K12" s="86" t="s">
        <v>34</v>
      </c>
    </row>
    <row r="13" spans="2:12" ht="12.75" customHeight="1">
      <c r="B13" s="43"/>
      <c r="C13" s="88"/>
      <c r="D13" s="88"/>
      <c r="E13" s="86"/>
      <c r="F13" s="89"/>
      <c r="G13" s="88"/>
      <c r="H13" s="86"/>
      <c r="I13" s="88"/>
      <c r="J13" s="86"/>
      <c r="K13" s="88"/>
      <c r="L13" s="42"/>
    </row>
    <row r="14" spans="2:12" ht="12.75" customHeight="1">
      <c r="B14" s="43" t="s">
        <v>209</v>
      </c>
      <c r="C14" s="97" t="s">
        <v>163</v>
      </c>
      <c r="D14" s="97"/>
      <c r="E14" s="96">
        <v>0</v>
      </c>
      <c r="F14" s="91"/>
      <c r="G14" s="94">
        <v>0</v>
      </c>
      <c r="H14" s="92"/>
      <c r="I14" s="96">
        <v>-55</v>
      </c>
      <c r="J14" s="96"/>
      <c r="K14" s="96">
        <f>SUM(C14:J14)</f>
        <v>-55</v>
      </c>
      <c r="L14" s="42"/>
    </row>
    <row r="15" spans="2:12" ht="12.75" customHeight="1">
      <c r="B15" s="43"/>
      <c r="C15" s="93"/>
      <c r="D15" s="93"/>
      <c r="E15" s="96"/>
      <c r="F15" s="91"/>
      <c r="G15" s="90"/>
      <c r="H15" s="92"/>
      <c r="I15" s="90"/>
      <c r="J15" s="96"/>
      <c r="K15" s="90"/>
      <c r="L15" s="42"/>
    </row>
    <row r="16" spans="2:12" ht="12.75" customHeight="1">
      <c r="B16" s="43" t="s">
        <v>170</v>
      </c>
      <c r="C16" s="96">
        <v>77393</v>
      </c>
      <c r="D16" s="96"/>
      <c r="E16" s="96">
        <v>0</v>
      </c>
      <c r="F16" s="95"/>
      <c r="G16" s="96">
        <v>28668</v>
      </c>
      <c r="H16" s="95"/>
      <c r="I16" s="96">
        <v>0</v>
      </c>
      <c r="J16" s="96"/>
      <c r="K16" s="90">
        <f>SUM(C16:J16)</f>
        <v>106061</v>
      </c>
      <c r="L16" s="42"/>
    </row>
    <row r="17" spans="2:12" ht="12.75" customHeight="1">
      <c r="B17" s="43"/>
      <c r="C17" s="96"/>
      <c r="D17" s="96"/>
      <c r="E17" s="96"/>
      <c r="F17" s="95"/>
      <c r="G17" s="96"/>
      <c r="H17" s="95"/>
      <c r="I17" s="96"/>
      <c r="J17" s="96"/>
      <c r="K17" s="90"/>
      <c r="L17" s="42"/>
    </row>
    <row r="18" spans="2:12" ht="12.75" customHeight="1">
      <c r="B18" s="43" t="s">
        <v>171</v>
      </c>
      <c r="C18" s="246">
        <v>0</v>
      </c>
      <c r="D18" s="246"/>
      <c r="E18" s="96">
        <v>0</v>
      </c>
      <c r="F18" s="247"/>
      <c r="G18" s="246">
        <v>-3053</v>
      </c>
      <c r="H18" s="247"/>
      <c r="I18" s="246">
        <v>0</v>
      </c>
      <c r="J18" s="96"/>
      <c r="K18" s="96">
        <f>SUM(C18:J18)</f>
        <v>-3053</v>
      </c>
      <c r="L18" s="42"/>
    </row>
    <row r="19" spans="2:12" ht="15">
      <c r="B19" s="43"/>
      <c r="C19" s="52"/>
      <c r="D19" s="52"/>
      <c r="E19" s="96"/>
      <c r="F19" s="52"/>
      <c r="G19" s="52"/>
      <c r="H19" s="52"/>
      <c r="I19" s="52"/>
      <c r="J19" s="96"/>
      <c r="K19" s="52"/>
      <c r="L19" s="42"/>
    </row>
    <row r="20" spans="2:12" ht="12.75" customHeight="1">
      <c r="B20" s="43" t="s">
        <v>172</v>
      </c>
      <c r="C20" s="52">
        <v>0</v>
      </c>
      <c r="D20" s="52"/>
      <c r="E20" s="96">
        <v>0</v>
      </c>
      <c r="F20" s="52"/>
      <c r="G20" s="52">
        <v>0</v>
      </c>
      <c r="H20" s="52"/>
      <c r="I20" s="52">
        <v>5270</v>
      </c>
      <c r="J20" s="96"/>
      <c r="K20" s="90">
        <f>SUM(C20:J20)</f>
        <v>5270</v>
      </c>
      <c r="L20" s="98"/>
    </row>
    <row r="21" spans="2:12" ht="12.75" customHeight="1">
      <c r="B21" s="43"/>
      <c r="C21" s="52"/>
      <c r="D21" s="52"/>
      <c r="E21" s="96"/>
      <c r="F21" s="52"/>
      <c r="G21" s="52"/>
      <c r="H21" s="52"/>
      <c r="I21" s="52"/>
      <c r="J21" s="96"/>
      <c r="K21" s="90"/>
      <c r="L21" s="98"/>
    </row>
    <row r="22" spans="2:12" ht="12.75" customHeight="1">
      <c r="B22" s="43" t="s">
        <v>258</v>
      </c>
      <c r="C22" s="52">
        <v>0</v>
      </c>
      <c r="D22" s="52"/>
      <c r="E22" s="96">
        <v>5729</v>
      </c>
      <c r="F22" s="52"/>
      <c r="G22" s="52">
        <v>0</v>
      </c>
      <c r="H22" s="52"/>
      <c r="I22" s="52">
        <v>0</v>
      </c>
      <c r="J22" s="96"/>
      <c r="K22" s="90">
        <f>SUM(C22:J22)</f>
        <v>5729</v>
      </c>
      <c r="L22" s="98"/>
    </row>
    <row r="23" spans="2:12" ht="12.75" customHeight="1">
      <c r="B23" s="43"/>
      <c r="C23" s="248"/>
      <c r="D23" s="248"/>
      <c r="E23" s="248"/>
      <c r="F23" s="248"/>
      <c r="G23" s="248"/>
      <c r="H23" s="248"/>
      <c r="I23" s="248"/>
      <c r="J23" s="248"/>
      <c r="K23" s="248"/>
      <c r="L23" s="99"/>
    </row>
    <row r="24" spans="2:50" ht="18" customHeight="1" thickBot="1">
      <c r="B24" s="211" t="s">
        <v>219</v>
      </c>
      <c r="C24" s="100">
        <f>SUM(C16:C22)</f>
        <v>77393</v>
      </c>
      <c r="D24" s="100"/>
      <c r="E24" s="100">
        <f>SUM(E14:E22)</f>
        <v>5729</v>
      </c>
      <c r="F24" s="100"/>
      <c r="G24" s="100">
        <f>SUM(G16:G22)</f>
        <v>25615</v>
      </c>
      <c r="H24" s="100"/>
      <c r="I24" s="100">
        <f>SUM(I14:I22)</f>
        <v>5215</v>
      </c>
      <c r="J24" s="100"/>
      <c r="K24" s="100">
        <f>SUM(K14:K22)</f>
        <v>113952</v>
      </c>
      <c r="L24" s="101"/>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row>
    <row r="25" spans="2:12" ht="12.75" customHeight="1">
      <c r="B25" s="43"/>
      <c r="C25" s="52"/>
      <c r="D25" s="52"/>
      <c r="E25" s="52"/>
      <c r="F25" s="52"/>
      <c r="G25" s="52"/>
      <c r="H25" s="52"/>
      <c r="I25" s="52"/>
      <c r="J25" s="52"/>
      <c r="K25" s="52"/>
      <c r="L25" s="99"/>
    </row>
    <row r="26" spans="2:12" ht="12.75" customHeight="1">
      <c r="B26" s="218" t="s">
        <v>184</v>
      </c>
      <c r="C26" s="57"/>
      <c r="D26" s="57"/>
      <c r="E26" s="57"/>
      <c r="F26" s="57"/>
      <c r="G26" s="57"/>
      <c r="H26" s="57"/>
      <c r="I26" s="57"/>
      <c r="J26" s="57"/>
      <c r="K26" s="57"/>
      <c r="L26" s="99"/>
    </row>
    <row r="27" spans="2:12" ht="12.75" customHeight="1">
      <c r="B27" s="218"/>
      <c r="C27" s="57"/>
      <c r="D27" s="57"/>
      <c r="E27" s="57"/>
      <c r="F27" s="57"/>
      <c r="G27" s="57"/>
      <c r="H27" s="57"/>
      <c r="I27" s="57"/>
      <c r="J27" s="57"/>
      <c r="K27" s="57"/>
      <c r="L27" s="99"/>
    </row>
    <row r="28" spans="2:12" ht="12.75" customHeight="1">
      <c r="B28" s="218"/>
      <c r="C28" s="57"/>
      <c r="D28" s="57"/>
      <c r="E28" s="57"/>
      <c r="F28" s="57"/>
      <c r="G28" s="57"/>
      <c r="H28" s="57"/>
      <c r="I28" s="57"/>
      <c r="J28" s="57"/>
      <c r="K28" s="57"/>
      <c r="L28" s="99"/>
    </row>
    <row r="29" spans="2:12" ht="12.75" customHeight="1">
      <c r="B29" s="43"/>
      <c r="C29" s="57"/>
      <c r="D29" s="57"/>
      <c r="E29" s="57"/>
      <c r="F29" s="57"/>
      <c r="G29" s="57"/>
      <c r="H29" s="57"/>
      <c r="I29" s="57"/>
      <c r="J29" s="57"/>
      <c r="K29" s="57"/>
      <c r="L29" s="99"/>
    </row>
    <row r="30" spans="2:12" ht="13.5" customHeight="1">
      <c r="B30" s="287" t="s">
        <v>274</v>
      </c>
      <c r="C30" s="279"/>
      <c r="D30" s="279"/>
      <c r="E30" s="279"/>
      <c r="F30" s="279"/>
      <c r="G30" s="279"/>
      <c r="H30" s="279"/>
      <c r="I30" s="279"/>
      <c r="J30" s="279"/>
      <c r="K30" s="279"/>
      <c r="L30" s="99"/>
    </row>
    <row r="31" spans="2:12" ht="13.5" customHeight="1">
      <c r="B31" s="279"/>
      <c r="C31" s="279"/>
      <c r="D31" s="279"/>
      <c r="E31" s="279"/>
      <c r="F31" s="279"/>
      <c r="G31" s="279"/>
      <c r="H31" s="279"/>
      <c r="I31" s="279"/>
      <c r="J31" s="279"/>
      <c r="K31" s="279"/>
      <c r="L31" s="42"/>
    </row>
    <row r="32" spans="2:12" ht="15">
      <c r="B32" s="102"/>
      <c r="C32" s="43"/>
      <c r="D32" s="43"/>
      <c r="E32" s="43"/>
      <c r="F32" s="43"/>
      <c r="G32" s="43"/>
      <c r="H32" s="43"/>
      <c r="I32" s="43"/>
      <c r="J32" s="43"/>
      <c r="K32" s="43"/>
      <c r="L32" s="42"/>
    </row>
    <row r="33" spans="2:12" ht="15">
      <c r="B33" s="102"/>
      <c r="C33" s="43"/>
      <c r="D33" s="43"/>
      <c r="E33" s="43"/>
      <c r="F33" s="43"/>
      <c r="G33" s="43"/>
      <c r="H33" s="43"/>
      <c r="I33" s="43"/>
      <c r="J33" s="43"/>
      <c r="K33" s="43"/>
      <c r="L33" s="42"/>
    </row>
    <row r="34" spans="2:12" ht="15">
      <c r="B34" s="102"/>
      <c r="C34" s="43"/>
      <c r="D34" s="43"/>
      <c r="E34" s="43"/>
      <c r="F34" s="43"/>
      <c r="G34" s="43"/>
      <c r="H34" s="43"/>
      <c r="I34" s="43"/>
      <c r="J34" s="43"/>
      <c r="K34" s="43"/>
      <c r="L34" s="42"/>
    </row>
    <row r="35" spans="2:12" ht="9.75" customHeight="1">
      <c r="B35" s="102"/>
      <c r="C35" s="43"/>
      <c r="D35" s="43"/>
      <c r="E35" s="43"/>
      <c r="F35" s="43"/>
      <c r="G35" s="43"/>
      <c r="H35" s="43"/>
      <c r="I35" s="43"/>
      <c r="J35" s="43"/>
      <c r="K35" s="43"/>
      <c r="L35" s="42"/>
    </row>
    <row r="36" spans="2:12" ht="15">
      <c r="B36" s="102"/>
      <c r="C36" s="43"/>
      <c r="D36" s="43"/>
      <c r="E36" s="43"/>
      <c r="F36" s="43"/>
      <c r="G36" s="43"/>
      <c r="H36" s="43"/>
      <c r="I36" s="43"/>
      <c r="J36" s="43"/>
      <c r="K36" s="43"/>
      <c r="L36" s="42"/>
    </row>
    <row r="37" spans="2:12" ht="9.75" customHeight="1">
      <c r="B37" s="102"/>
      <c r="C37" s="43"/>
      <c r="D37" s="43"/>
      <c r="E37" s="43"/>
      <c r="F37" s="43"/>
      <c r="G37" s="43"/>
      <c r="H37" s="43"/>
      <c r="I37" s="43"/>
      <c r="J37" s="43"/>
      <c r="K37" s="43"/>
      <c r="L37" s="42"/>
    </row>
    <row r="38" spans="2:12" ht="15">
      <c r="B38" s="102"/>
      <c r="C38" s="43"/>
      <c r="D38" s="43"/>
      <c r="E38" s="43"/>
      <c r="F38" s="43"/>
      <c r="G38" s="43"/>
      <c r="H38" s="43"/>
      <c r="I38" s="43"/>
      <c r="J38" s="43"/>
      <c r="K38" s="43"/>
      <c r="L38" s="42"/>
    </row>
    <row r="39" spans="2:12" ht="9.75" customHeight="1">
      <c r="B39" s="102"/>
      <c r="C39" s="43"/>
      <c r="D39" s="43"/>
      <c r="E39" s="43"/>
      <c r="F39" s="43"/>
      <c r="G39" s="43"/>
      <c r="H39" s="43"/>
      <c r="I39" s="43"/>
      <c r="J39" s="43"/>
      <c r="K39" s="43"/>
      <c r="L39" s="42"/>
    </row>
    <row r="40" spans="2:12" ht="15">
      <c r="B40" s="102"/>
      <c r="C40" s="43"/>
      <c r="D40" s="43"/>
      <c r="E40" s="43"/>
      <c r="F40" s="43"/>
      <c r="G40" s="43"/>
      <c r="H40" s="43"/>
      <c r="I40" s="43"/>
      <c r="J40" s="43"/>
      <c r="K40" s="43"/>
      <c r="L40" s="42"/>
    </row>
    <row r="41" spans="2:12" ht="9.75" customHeight="1">
      <c r="B41" s="102"/>
      <c r="C41" s="43"/>
      <c r="D41" s="43"/>
      <c r="E41" s="43"/>
      <c r="F41" s="43"/>
      <c r="G41" s="43"/>
      <c r="H41" s="43"/>
      <c r="I41" s="43"/>
      <c r="J41" s="43"/>
      <c r="K41" s="43"/>
      <c r="L41" s="42"/>
    </row>
    <row r="42" spans="2:12" ht="15">
      <c r="B42" s="102"/>
      <c r="C42" s="43"/>
      <c r="D42" s="43"/>
      <c r="E42" s="43"/>
      <c r="F42" s="43"/>
      <c r="G42" s="43"/>
      <c r="H42" s="43"/>
      <c r="I42" s="43"/>
      <c r="J42" s="43"/>
      <c r="K42" s="43"/>
      <c r="L42" s="42"/>
    </row>
    <row r="43" spans="2:12" ht="9.75" customHeight="1">
      <c r="B43" s="102"/>
      <c r="C43" s="43"/>
      <c r="D43" s="43"/>
      <c r="E43" s="43"/>
      <c r="F43" s="43"/>
      <c r="G43" s="43"/>
      <c r="H43" s="43"/>
      <c r="I43" s="43"/>
      <c r="J43" s="43"/>
      <c r="K43" s="43"/>
      <c r="L43" s="42"/>
    </row>
    <row r="44" spans="2:12" ht="15">
      <c r="B44" s="102"/>
      <c r="C44" s="43"/>
      <c r="D44" s="43"/>
      <c r="E44" s="43"/>
      <c r="F44" s="43"/>
      <c r="G44" s="43"/>
      <c r="H44" s="43"/>
      <c r="I44" s="43"/>
      <c r="J44" s="43"/>
      <c r="K44" s="43"/>
      <c r="L44" s="42"/>
    </row>
    <row r="45" spans="2:12" ht="9.75" customHeight="1">
      <c r="B45" s="102"/>
      <c r="C45" s="43"/>
      <c r="D45" s="43"/>
      <c r="E45" s="43"/>
      <c r="F45" s="43"/>
      <c r="G45" s="43"/>
      <c r="H45" s="43"/>
      <c r="I45" s="43"/>
      <c r="J45" s="43"/>
      <c r="K45" s="43"/>
      <c r="L45" s="42"/>
    </row>
    <row r="46" spans="2:12" ht="15">
      <c r="B46" s="102"/>
      <c r="C46" s="43"/>
      <c r="D46" s="43"/>
      <c r="E46" s="43"/>
      <c r="F46" s="43"/>
      <c r="G46" s="43"/>
      <c r="H46" s="43"/>
      <c r="I46" s="43"/>
      <c r="J46" s="43"/>
      <c r="K46" s="43"/>
      <c r="L46" s="42"/>
    </row>
    <row r="47" spans="2:12" ht="9.75" customHeight="1">
      <c r="B47" s="102"/>
      <c r="C47" s="43"/>
      <c r="D47" s="43"/>
      <c r="E47" s="43"/>
      <c r="F47" s="43"/>
      <c r="G47" s="43"/>
      <c r="H47" s="43"/>
      <c r="I47" s="43"/>
      <c r="J47" s="43"/>
      <c r="K47" s="43"/>
      <c r="L47" s="42"/>
    </row>
    <row r="48" spans="2:12" ht="15">
      <c r="B48" s="102"/>
      <c r="C48" s="43"/>
      <c r="D48" s="43"/>
      <c r="E48" s="43"/>
      <c r="F48" s="43"/>
      <c r="G48" s="43"/>
      <c r="H48" s="43"/>
      <c r="I48" s="43"/>
      <c r="J48" s="43"/>
      <c r="K48" s="43"/>
      <c r="L48" s="42"/>
    </row>
    <row r="49" spans="2:12" ht="9.75" customHeight="1">
      <c r="B49" s="102"/>
      <c r="C49" s="43"/>
      <c r="D49" s="43"/>
      <c r="E49" s="43"/>
      <c r="F49" s="43"/>
      <c r="G49" s="43"/>
      <c r="H49" s="43"/>
      <c r="I49" s="43"/>
      <c r="J49" s="43"/>
      <c r="K49" s="43"/>
      <c r="L49" s="42"/>
    </row>
    <row r="50" spans="2:12" ht="15">
      <c r="B50" s="102"/>
      <c r="C50" s="43"/>
      <c r="D50" s="43"/>
      <c r="E50" s="43"/>
      <c r="F50" s="43"/>
      <c r="G50" s="43"/>
      <c r="H50" s="43"/>
      <c r="I50" s="43"/>
      <c r="J50" s="43"/>
      <c r="K50" s="43"/>
      <c r="L50" s="42"/>
    </row>
    <row r="51" spans="2:12" ht="15">
      <c r="B51" s="102"/>
      <c r="C51" s="43"/>
      <c r="D51" s="43"/>
      <c r="E51" s="43"/>
      <c r="F51" s="43"/>
      <c r="G51" s="43"/>
      <c r="H51" s="43"/>
      <c r="I51" s="43"/>
      <c r="J51" s="43"/>
      <c r="K51" s="43"/>
      <c r="L51" s="42"/>
    </row>
    <row r="52" spans="2:11" ht="15">
      <c r="B52" s="43"/>
      <c r="C52" s="102"/>
      <c r="D52" s="102"/>
      <c r="E52" s="102"/>
      <c r="F52" s="102"/>
      <c r="G52" s="102"/>
      <c r="H52" s="102"/>
      <c r="I52" s="102"/>
      <c r="J52" s="102"/>
      <c r="K52" s="102"/>
    </row>
    <row r="53" spans="2:11" ht="15">
      <c r="B53" s="43"/>
      <c r="C53" s="102"/>
      <c r="D53" s="102"/>
      <c r="E53" s="102"/>
      <c r="F53" s="102"/>
      <c r="G53" s="102"/>
      <c r="H53" s="102"/>
      <c r="I53" s="102"/>
      <c r="J53" s="102"/>
      <c r="K53" s="102"/>
    </row>
    <row r="54" spans="2:11" ht="15">
      <c r="B54" s="43"/>
      <c r="C54" s="102"/>
      <c r="D54" s="102"/>
      <c r="E54" s="102"/>
      <c r="F54" s="102"/>
      <c r="G54" s="102"/>
      <c r="H54" s="102"/>
      <c r="I54" s="102"/>
      <c r="J54" s="102"/>
      <c r="K54" s="102"/>
    </row>
    <row r="55" spans="2:11" ht="15">
      <c r="B55" s="43"/>
      <c r="C55" s="102"/>
      <c r="D55" s="102"/>
      <c r="E55" s="102"/>
      <c r="F55" s="102"/>
      <c r="G55" s="102"/>
      <c r="H55" s="102"/>
      <c r="I55" s="102"/>
      <c r="J55" s="102"/>
      <c r="K55" s="102"/>
    </row>
    <row r="56" spans="2:11" ht="15">
      <c r="B56" s="43"/>
      <c r="C56" s="102"/>
      <c r="D56" s="102"/>
      <c r="E56" s="102"/>
      <c r="F56" s="102"/>
      <c r="G56" s="102"/>
      <c r="H56" s="102"/>
      <c r="I56" s="102"/>
      <c r="J56" s="102"/>
      <c r="K56" s="102"/>
    </row>
  </sheetData>
  <mergeCells count="1">
    <mergeCell ref="B30:K31"/>
  </mergeCells>
  <printOptions/>
  <pageMargins left="0.4" right="0.38" top="0.8" bottom="0.72" header="0.49" footer="0.41"/>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J67"/>
  <sheetViews>
    <sheetView view="pageBreakPreview" zoomScale="75" zoomScaleNormal="75" zoomScaleSheetLayoutView="75" workbookViewId="0" topLeftCell="A46">
      <selection activeCell="B60" sqref="B60"/>
    </sheetView>
  </sheetViews>
  <sheetFormatPr defaultColWidth="9.140625" defaultRowHeight="12.75"/>
  <cols>
    <col min="1" max="1" width="2.57421875" style="38" customWidth="1"/>
    <col min="2" max="2" width="50.8515625" style="74" customWidth="1"/>
    <col min="3" max="3" width="16.7109375" style="111" customWidth="1"/>
    <col min="4" max="4" width="7.00390625" style="112" customWidth="1"/>
    <col min="5" max="5" width="16.7109375" style="74" customWidth="1"/>
    <col min="6" max="6" width="1.7109375" style="74" customWidth="1"/>
    <col min="7" max="10" width="17.57421875" style="113" customWidth="1"/>
    <col min="11" max="16384" width="9.140625" style="6" customWidth="1"/>
  </cols>
  <sheetData>
    <row r="1" spans="1:10" ht="18.75">
      <c r="A1" s="36" t="s">
        <v>139</v>
      </c>
      <c r="C1" s="104"/>
      <c r="D1" s="105"/>
      <c r="E1" s="106"/>
      <c r="G1" s="107"/>
      <c r="H1" s="107"/>
      <c r="I1" s="107"/>
      <c r="J1" s="107"/>
    </row>
    <row r="2" spans="3:10" ht="15">
      <c r="C2" s="108"/>
      <c r="D2" s="109"/>
      <c r="E2" s="73"/>
      <c r="G2" s="110"/>
      <c r="H2" s="110"/>
      <c r="I2" s="110"/>
      <c r="J2" s="110"/>
    </row>
    <row r="3" ht="15">
      <c r="A3" s="39" t="s">
        <v>250</v>
      </c>
    </row>
    <row r="4" spans="1:5" ht="15">
      <c r="A4" s="255" t="str">
        <f>Cashflow!B4</f>
        <v>FOR THE THIRD FINANCIAL QUARTER ENDED 30 APRIL 2004</v>
      </c>
      <c r="B4" s="111"/>
      <c r="E4" s="77"/>
    </row>
    <row r="5" ht="15">
      <c r="A5" s="40" t="s">
        <v>73</v>
      </c>
    </row>
    <row r="7" spans="1:10" ht="15">
      <c r="A7" s="255" t="s">
        <v>251</v>
      </c>
      <c r="B7" s="111"/>
      <c r="C7" s="104"/>
      <c r="D7" s="105"/>
      <c r="E7" s="106"/>
      <c r="G7" s="107"/>
      <c r="H7" s="107"/>
      <c r="I7" s="107"/>
      <c r="J7" s="107"/>
    </row>
    <row r="8" spans="1:10" ht="15">
      <c r="A8" s="39"/>
      <c r="B8" s="106"/>
      <c r="C8" s="104"/>
      <c r="D8" s="105"/>
      <c r="E8" s="106"/>
      <c r="G8" s="107"/>
      <c r="H8" s="107"/>
      <c r="I8" s="107"/>
      <c r="J8" s="107"/>
    </row>
    <row r="9" spans="1:10" s="14" customFormat="1" ht="15">
      <c r="A9" s="38"/>
      <c r="B9" s="114"/>
      <c r="C9" s="115" t="s">
        <v>74</v>
      </c>
      <c r="D9" s="116"/>
      <c r="E9" s="114" t="s">
        <v>74</v>
      </c>
      <c r="F9" s="74"/>
      <c r="G9" s="117"/>
      <c r="H9" s="117"/>
      <c r="I9" s="117"/>
      <c r="J9" s="117"/>
    </row>
    <row r="10" spans="1:10" s="14" customFormat="1" ht="15">
      <c r="A10" s="38"/>
      <c r="B10" s="114"/>
      <c r="C10" s="115" t="s">
        <v>75</v>
      </c>
      <c r="D10" s="116"/>
      <c r="E10" s="114" t="s">
        <v>76</v>
      </c>
      <c r="F10" s="114"/>
      <c r="G10" s="118"/>
      <c r="H10" s="118"/>
      <c r="I10" s="118"/>
      <c r="J10" s="118"/>
    </row>
    <row r="11" spans="1:10" s="14" customFormat="1" ht="15">
      <c r="A11" s="38"/>
      <c r="B11" s="114"/>
      <c r="C11" s="115" t="s">
        <v>77</v>
      </c>
      <c r="D11" s="116"/>
      <c r="E11" s="114" t="s">
        <v>78</v>
      </c>
      <c r="F11" s="114"/>
      <c r="G11" s="118"/>
      <c r="H11" s="118"/>
      <c r="I11" s="118"/>
      <c r="J11" s="118"/>
    </row>
    <row r="12" spans="1:10" s="14" customFormat="1" ht="15">
      <c r="A12" s="38"/>
      <c r="B12" s="114"/>
      <c r="C12" s="111"/>
      <c r="D12" s="116"/>
      <c r="E12" s="114" t="s">
        <v>79</v>
      </c>
      <c r="F12" s="114"/>
      <c r="G12" s="118"/>
      <c r="H12" s="118"/>
      <c r="I12" s="118"/>
      <c r="J12" s="118"/>
    </row>
    <row r="13" spans="1:10" ht="15">
      <c r="A13" s="39"/>
      <c r="B13" s="119"/>
      <c r="C13" s="115" t="s">
        <v>218</v>
      </c>
      <c r="D13" s="121"/>
      <c r="E13" s="115" t="s">
        <v>266</v>
      </c>
      <c r="F13" s="119"/>
      <c r="G13" s="122"/>
      <c r="H13" s="122"/>
      <c r="I13" s="122"/>
      <c r="J13" s="122"/>
    </row>
    <row r="14" spans="1:10" ht="14.25">
      <c r="A14" s="39"/>
      <c r="B14" s="119"/>
      <c r="C14" s="123" t="s">
        <v>34</v>
      </c>
      <c r="D14" s="124"/>
      <c r="E14" s="119" t="s">
        <v>34</v>
      </c>
      <c r="F14" s="119"/>
      <c r="G14" s="120"/>
      <c r="H14" s="120"/>
      <c r="I14" s="120"/>
      <c r="J14" s="120"/>
    </row>
    <row r="15" spans="3:10" ht="15">
      <c r="C15" s="125"/>
      <c r="D15" s="116"/>
      <c r="E15" s="126"/>
      <c r="G15" s="117"/>
      <c r="H15" s="117"/>
      <c r="I15" s="117"/>
      <c r="J15" s="117"/>
    </row>
    <row r="16" spans="1:10" ht="15">
      <c r="A16" s="39" t="s">
        <v>80</v>
      </c>
      <c r="C16" s="127">
        <v>57793</v>
      </c>
      <c r="D16" s="128"/>
      <c r="E16" s="129">
        <v>0</v>
      </c>
      <c r="G16" s="130"/>
      <c r="H16" s="130"/>
      <c r="I16" s="130"/>
      <c r="J16" s="130"/>
    </row>
    <row r="17" spans="1:10" ht="15">
      <c r="A17" s="39" t="s">
        <v>147</v>
      </c>
      <c r="C17" s="127">
        <v>-22860</v>
      </c>
      <c r="D17" s="128"/>
      <c r="E17" s="129">
        <v>0</v>
      </c>
      <c r="G17" s="130"/>
      <c r="H17" s="130"/>
      <c r="I17" s="130"/>
      <c r="J17" s="130"/>
    </row>
    <row r="18" spans="1:10" ht="15">
      <c r="A18" s="39" t="s">
        <v>168</v>
      </c>
      <c r="C18" s="151">
        <v>416</v>
      </c>
      <c r="D18" s="128"/>
      <c r="E18" s="152">
        <v>0</v>
      </c>
      <c r="G18" s="130"/>
      <c r="H18" s="130"/>
      <c r="I18" s="130"/>
      <c r="J18" s="130"/>
    </row>
    <row r="19" spans="1:10" ht="15">
      <c r="A19" s="39"/>
      <c r="C19" s="127">
        <f>SUM(C16:C18)</f>
        <v>35349</v>
      </c>
      <c r="D19" s="128"/>
      <c r="E19" s="129">
        <v>0</v>
      </c>
      <c r="G19" s="130"/>
      <c r="H19" s="130"/>
      <c r="I19" s="130"/>
      <c r="J19" s="130"/>
    </row>
    <row r="20" spans="1:10" ht="15">
      <c r="A20" s="131" t="s">
        <v>81</v>
      </c>
      <c r="C20" s="132"/>
      <c r="D20" s="133"/>
      <c r="E20" s="129"/>
      <c r="G20" s="134"/>
      <c r="H20" s="134"/>
      <c r="I20" s="130"/>
      <c r="J20" s="130"/>
    </row>
    <row r="21" spans="2:10" ht="15">
      <c r="B21" s="38" t="s">
        <v>58</v>
      </c>
      <c r="C21" s="135">
        <v>243239</v>
      </c>
      <c r="D21" s="130"/>
      <c r="E21" s="136">
        <v>0</v>
      </c>
      <c r="G21" s="130"/>
      <c r="H21" s="130"/>
      <c r="I21" s="130"/>
      <c r="J21" s="130"/>
    </row>
    <row r="22" spans="2:10" ht="15">
      <c r="B22" s="38" t="s">
        <v>82</v>
      </c>
      <c r="C22" s="137">
        <v>762</v>
      </c>
      <c r="D22" s="130"/>
      <c r="E22" s="138">
        <v>0</v>
      </c>
      <c r="G22" s="130"/>
      <c r="H22" s="130"/>
      <c r="I22" s="130"/>
      <c r="J22" s="130"/>
    </row>
    <row r="23" spans="2:10" ht="15">
      <c r="B23" s="38" t="s">
        <v>83</v>
      </c>
      <c r="C23" s="137">
        <v>6229</v>
      </c>
      <c r="D23" s="130"/>
      <c r="E23" s="138">
        <v>0</v>
      </c>
      <c r="G23" s="130"/>
      <c r="H23" s="130"/>
      <c r="I23" s="130"/>
      <c r="J23" s="130"/>
    </row>
    <row r="24" spans="2:10" ht="15">
      <c r="B24" s="38" t="s">
        <v>145</v>
      </c>
      <c r="C24" s="137">
        <v>1044</v>
      </c>
      <c r="D24" s="130"/>
      <c r="E24" s="138">
        <v>0</v>
      </c>
      <c r="G24" s="130"/>
      <c r="H24" s="130"/>
      <c r="I24" s="130"/>
      <c r="J24" s="130"/>
    </row>
    <row r="25" spans="2:10" ht="15">
      <c r="B25" s="38" t="s">
        <v>146</v>
      </c>
      <c r="C25" s="137">
        <v>6436</v>
      </c>
      <c r="D25" s="130"/>
      <c r="E25" s="138">
        <v>0</v>
      </c>
      <c r="G25" s="130"/>
      <c r="H25" s="130"/>
      <c r="I25" s="130"/>
      <c r="J25" s="130"/>
    </row>
    <row r="26" spans="2:10" ht="15">
      <c r="B26" s="38" t="s">
        <v>84</v>
      </c>
      <c r="C26" s="139">
        <v>11257</v>
      </c>
      <c r="D26" s="130"/>
      <c r="E26" s="140">
        <v>0</v>
      </c>
      <c r="G26" s="130"/>
      <c r="H26" s="130"/>
      <c r="I26" s="130"/>
      <c r="J26" s="130"/>
    </row>
    <row r="27" spans="2:10" ht="18" customHeight="1">
      <c r="B27" s="142"/>
      <c r="C27" s="242">
        <f>SUM(C21:C26)</f>
        <v>268967</v>
      </c>
      <c r="D27" s="144"/>
      <c r="E27" s="244">
        <f>SUM(E21:E26)</f>
        <v>0</v>
      </c>
      <c r="G27" s="145"/>
      <c r="H27" s="145"/>
      <c r="I27" s="130"/>
      <c r="J27" s="130"/>
    </row>
    <row r="28" spans="1:10" ht="15">
      <c r="A28" s="131" t="s">
        <v>85</v>
      </c>
      <c r="C28" s="243"/>
      <c r="D28" s="133"/>
      <c r="E28" s="245"/>
      <c r="G28" s="134"/>
      <c r="H28" s="134"/>
      <c r="I28" s="130"/>
      <c r="J28" s="130"/>
    </row>
    <row r="29" spans="2:10" ht="15">
      <c r="B29" s="38" t="s">
        <v>86</v>
      </c>
      <c r="C29" s="147">
        <v>40321</v>
      </c>
      <c r="D29" s="130"/>
      <c r="E29" s="138">
        <v>0</v>
      </c>
      <c r="G29" s="146"/>
      <c r="H29" s="130"/>
      <c r="I29" s="130"/>
      <c r="J29" s="130"/>
    </row>
    <row r="30" spans="2:10" ht="15">
      <c r="B30" s="38" t="s">
        <v>87</v>
      </c>
      <c r="C30" s="147">
        <f>5743+357</f>
        <v>6100</v>
      </c>
      <c r="D30" s="130"/>
      <c r="E30" s="138">
        <v>0</v>
      </c>
      <c r="G30" s="146"/>
      <c r="H30" s="130"/>
      <c r="I30" s="130"/>
      <c r="J30" s="130"/>
    </row>
    <row r="31" spans="2:10" ht="15">
      <c r="B31" s="38" t="s">
        <v>3</v>
      </c>
      <c r="C31" s="147">
        <v>7454</v>
      </c>
      <c r="D31" s="130"/>
      <c r="E31" s="138">
        <v>0</v>
      </c>
      <c r="G31" s="146"/>
      <c r="H31" s="130"/>
      <c r="I31" s="130"/>
      <c r="J31" s="130"/>
    </row>
    <row r="32" spans="2:10" ht="15">
      <c r="B32" s="38" t="s">
        <v>88</v>
      </c>
      <c r="C32" s="147">
        <v>14919</v>
      </c>
      <c r="D32" s="130"/>
      <c r="E32" s="138">
        <v>0</v>
      </c>
      <c r="G32" s="146"/>
      <c r="H32" s="130"/>
      <c r="I32" s="130"/>
      <c r="J32" s="130"/>
    </row>
    <row r="33" spans="2:10" ht="15">
      <c r="B33" s="167" t="s">
        <v>164</v>
      </c>
      <c r="C33" s="147">
        <v>31067</v>
      </c>
      <c r="D33" s="130"/>
      <c r="E33" s="138">
        <v>0</v>
      </c>
      <c r="G33" s="146"/>
      <c r="H33" s="130"/>
      <c r="I33" s="130"/>
      <c r="J33" s="130"/>
    </row>
    <row r="34" spans="2:10" ht="15">
      <c r="B34" s="167" t="s">
        <v>242</v>
      </c>
      <c r="C34" s="147">
        <v>1144</v>
      </c>
      <c r="D34" s="130"/>
      <c r="E34" s="138">
        <v>0</v>
      </c>
      <c r="G34" s="146"/>
      <c r="H34" s="130"/>
      <c r="I34" s="130"/>
      <c r="J34" s="130"/>
    </row>
    <row r="35" spans="2:10" ht="15">
      <c r="B35" s="38" t="s">
        <v>89</v>
      </c>
      <c r="C35" s="147">
        <v>1056</v>
      </c>
      <c r="D35" s="130"/>
      <c r="E35" s="138">
        <v>0</v>
      </c>
      <c r="G35" s="146"/>
      <c r="H35" s="130"/>
      <c r="I35" s="130"/>
      <c r="J35" s="130"/>
    </row>
    <row r="36" spans="2:10" ht="15">
      <c r="B36" s="38" t="s">
        <v>234</v>
      </c>
      <c r="C36" s="147">
        <v>64</v>
      </c>
      <c r="D36" s="130"/>
      <c r="E36" s="138">
        <v>0</v>
      </c>
      <c r="G36" s="146"/>
      <c r="H36" s="130"/>
      <c r="I36" s="130"/>
      <c r="J36" s="130"/>
    </row>
    <row r="37" spans="2:10" ht="15">
      <c r="B37" s="74" t="s">
        <v>90</v>
      </c>
      <c r="C37" s="148">
        <v>1925</v>
      </c>
      <c r="D37" s="130"/>
      <c r="E37" s="140">
        <v>0</v>
      </c>
      <c r="G37" s="130"/>
      <c r="H37" s="130"/>
      <c r="I37" s="130"/>
      <c r="J37" s="130"/>
    </row>
    <row r="38" spans="2:10" ht="18" customHeight="1">
      <c r="B38" s="142"/>
      <c r="C38" s="242">
        <f>SUM(C29:C37)</f>
        <v>104050</v>
      </c>
      <c r="D38" s="144"/>
      <c r="E38" s="244">
        <f>SUM(E29:E37)</f>
        <v>0</v>
      </c>
      <c r="G38" s="145"/>
      <c r="H38" s="145"/>
      <c r="I38" s="130"/>
      <c r="J38" s="130"/>
    </row>
    <row r="39" spans="3:10" ht="1.5" customHeight="1">
      <c r="C39" s="132"/>
      <c r="D39" s="133"/>
      <c r="E39" s="129"/>
      <c r="G39" s="134"/>
      <c r="H39" s="134"/>
      <c r="I39" s="130"/>
      <c r="J39" s="130"/>
    </row>
    <row r="40" spans="1:10" ht="15">
      <c r="A40" s="131" t="s">
        <v>91</v>
      </c>
      <c r="C40" s="212">
        <f>C27-C38</f>
        <v>164917</v>
      </c>
      <c r="D40" s="144"/>
      <c r="E40" s="143">
        <f>E27-E38</f>
        <v>0</v>
      </c>
      <c r="G40" s="145"/>
      <c r="H40" s="145"/>
      <c r="I40" s="130"/>
      <c r="J40" s="130"/>
    </row>
    <row r="41" spans="3:10" ht="1.5" customHeight="1">
      <c r="C41" s="134"/>
      <c r="D41" s="144"/>
      <c r="E41" s="149"/>
      <c r="G41" s="145"/>
      <c r="H41" s="145"/>
      <c r="I41" s="130"/>
      <c r="J41" s="130"/>
    </row>
    <row r="42" spans="3:10" ht="15.75" thickBot="1">
      <c r="C42" s="241">
        <f>C40+C19</f>
        <v>200266</v>
      </c>
      <c r="D42" s="144"/>
      <c r="E42" s="150">
        <f>E16+E40</f>
        <v>0</v>
      </c>
      <c r="G42" s="145"/>
      <c r="H42" s="145"/>
      <c r="I42" s="130"/>
      <c r="J42" s="130"/>
    </row>
    <row r="43" spans="3:10" ht="15">
      <c r="C43" s="132"/>
      <c r="D43" s="133"/>
      <c r="E43" s="129"/>
      <c r="G43" s="134"/>
      <c r="H43" s="134"/>
      <c r="I43" s="130"/>
      <c r="J43" s="130"/>
    </row>
    <row r="44" spans="1:10" ht="15">
      <c r="A44" s="131" t="s">
        <v>92</v>
      </c>
      <c r="C44" s="127">
        <v>77393</v>
      </c>
      <c r="D44" s="128"/>
      <c r="E44" s="129">
        <v>0</v>
      </c>
      <c r="G44" s="130"/>
      <c r="H44" s="130"/>
      <c r="I44" s="130"/>
      <c r="J44" s="130"/>
    </row>
    <row r="45" spans="1:10" ht="15">
      <c r="A45" s="131" t="s">
        <v>255</v>
      </c>
      <c r="C45" s="127">
        <v>5729</v>
      </c>
      <c r="D45" s="128"/>
      <c r="E45" s="129">
        <v>0</v>
      </c>
      <c r="G45" s="130"/>
      <c r="H45" s="130"/>
      <c r="I45" s="130"/>
      <c r="J45" s="130"/>
    </row>
    <row r="46" spans="1:10" ht="15">
      <c r="A46" s="39" t="s">
        <v>93</v>
      </c>
      <c r="C46" s="127">
        <v>25615</v>
      </c>
      <c r="D46" s="128"/>
      <c r="E46" s="129">
        <v>0</v>
      </c>
      <c r="G46" s="130"/>
      <c r="H46" s="130"/>
      <c r="I46" s="130"/>
      <c r="J46" s="130"/>
    </row>
    <row r="47" spans="1:10" ht="15">
      <c r="A47" s="39" t="s">
        <v>94</v>
      </c>
      <c r="C47" s="151">
        <v>5215</v>
      </c>
      <c r="D47" s="128"/>
      <c r="E47" s="152">
        <v>0</v>
      </c>
      <c r="G47" s="130"/>
      <c r="H47" s="130"/>
      <c r="I47" s="130"/>
      <c r="J47" s="130"/>
    </row>
    <row r="48" spans="2:10" ht="3" customHeight="1">
      <c r="B48" s="153"/>
      <c r="C48" s="130"/>
      <c r="D48" s="128"/>
      <c r="E48" s="141"/>
      <c r="G48" s="130"/>
      <c r="H48" s="130"/>
      <c r="I48" s="130"/>
      <c r="J48" s="130"/>
    </row>
    <row r="49" spans="1:10" ht="15">
      <c r="A49" s="131" t="s">
        <v>95</v>
      </c>
      <c r="C49" s="158">
        <f>SUM(C44:C47)</f>
        <v>113952</v>
      </c>
      <c r="D49" s="155"/>
      <c r="E49" s="154">
        <f>SUM(E44:E47)</f>
        <v>0</v>
      </c>
      <c r="G49" s="154"/>
      <c r="H49" s="154"/>
      <c r="I49" s="130"/>
      <c r="J49" s="130"/>
    </row>
    <row r="50" spans="3:10" ht="15">
      <c r="C50" s="156"/>
      <c r="D50" s="157"/>
      <c r="E50" s="129"/>
      <c r="G50" s="158"/>
      <c r="H50" s="158"/>
      <c r="I50" s="130"/>
      <c r="J50" s="130"/>
    </row>
    <row r="51" spans="1:10" ht="15">
      <c r="A51" s="39" t="s">
        <v>96</v>
      </c>
      <c r="C51" s="127">
        <v>1657</v>
      </c>
      <c r="D51" s="128"/>
      <c r="E51" s="129">
        <v>0</v>
      </c>
      <c r="G51" s="130"/>
      <c r="H51" s="130"/>
      <c r="I51" s="130"/>
      <c r="J51" s="130"/>
    </row>
    <row r="52" spans="1:10" ht="15">
      <c r="A52" s="159"/>
      <c r="C52" s="127"/>
      <c r="D52" s="128"/>
      <c r="E52" s="129"/>
      <c r="G52" s="130"/>
      <c r="H52" s="130"/>
      <c r="I52" s="130"/>
      <c r="J52" s="130"/>
    </row>
    <row r="53" spans="1:10" ht="15">
      <c r="A53" s="39" t="s">
        <v>97</v>
      </c>
      <c r="C53" s="156"/>
      <c r="D53" s="157"/>
      <c r="E53" s="129"/>
      <c r="G53" s="158"/>
      <c r="H53" s="158"/>
      <c r="I53" s="130"/>
      <c r="J53" s="130"/>
    </row>
    <row r="54" spans="1:10" ht="15">
      <c r="A54" s="6"/>
      <c r="B54" s="38" t="s">
        <v>89</v>
      </c>
      <c r="C54" s="158">
        <v>2219</v>
      </c>
      <c r="D54" s="158"/>
      <c r="E54" s="158">
        <v>0</v>
      </c>
      <c r="F54" s="112"/>
      <c r="G54" s="158"/>
      <c r="H54" s="158"/>
      <c r="I54" s="130"/>
      <c r="J54" s="130"/>
    </row>
    <row r="55" spans="1:10" ht="15">
      <c r="A55" s="6"/>
      <c r="B55" s="74" t="s">
        <v>98</v>
      </c>
      <c r="C55" s="158">
        <v>22085</v>
      </c>
      <c r="D55" s="158"/>
      <c r="E55" s="158">
        <v>0</v>
      </c>
      <c r="F55" s="112"/>
      <c r="G55" s="158"/>
      <c r="H55" s="158"/>
      <c r="I55" s="130"/>
      <c r="J55" s="130"/>
    </row>
    <row r="56" spans="1:10" ht="15">
      <c r="A56" s="6"/>
      <c r="B56" s="74" t="s">
        <v>142</v>
      </c>
      <c r="C56" s="158">
        <v>55804</v>
      </c>
      <c r="D56" s="158"/>
      <c r="E56" s="158">
        <v>0</v>
      </c>
      <c r="F56" s="112"/>
      <c r="G56" s="158"/>
      <c r="H56" s="158"/>
      <c r="I56" s="130"/>
      <c r="J56" s="130"/>
    </row>
    <row r="57" spans="1:10" ht="15">
      <c r="A57" s="6"/>
      <c r="B57" s="74" t="s">
        <v>35</v>
      </c>
      <c r="C57" s="130">
        <v>4549</v>
      </c>
      <c r="D57" s="128"/>
      <c r="E57" s="130">
        <v>0</v>
      </c>
      <c r="F57" s="112"/>
      <c r="G57" s="130"/>
      <c r="H57" s="130"/>
      <c r="I57" s="130"/>
      <c r="J57" s="130"/>
    </row>
    <row r="58" spans="3:10" ht="3" customHeight="1">
      <c r="C58" s="212"/>
      <c r="D58" s="133"/>
      <c r="E58" s="152"/>
      <c r="F58" s="112"/>
      <c r="G58" s="134"/>
      <c r="H58" s="134"/>
      <c r="I58" s="130"/>
      <c r="J58" s="130"/>
    </row>
    <row r="59" spans="3:10" ht="15.75" thickBot="1">
      <c r="C59" s="241">
        <f>SUM(C49:C57)</f>
        <v>200266</v>
      </c>
      <c r="D59" s="144"/>
      <c r="E59" s="150">
        <f>SUM(E49:E57)</f>
        <v>0</v>
      </c>
      <c r="G59" s="145"/>
      <c r="H59" s="145"/>
      <c r="I59" s="130"/>
      <c r="J59" s="130"/>
    </row>
    <row r="60" spans="4:10" ht="15">
      <c r="D60" s="133"/>
      <c r="E60" s="129"/>
      <c r="G60" s="134"/>
      <c r="H60" s="134"/>
      <c r="I60" s="130"/>
      <c r="J60" s="130"/>
    </row>
    <row r="61" spans="1:10" ht="15">
      <c r="A61" s="142" t="s">
        <v>99</v>
      </c>
      <c r="C61" s="161">
        <f>(C49-C17)/C44</f>
        <v>1.7677567738684377</v>
      </c>
      <c r="D61" s="162"/>
      <c r="E61" s="161">
        <f>E49/42000</f>
        <v>0</v>
      </c>
      <c r="F61" s="163"/>
      <c r="G61" s="164"/>
      <c r="H61" s="164"/>
      <c r="I61" s="130"/>
      <c r="J61" s="130"/>
    </row>
    <row r="62" spans="1:10" ht="15">
      <c r="A62" s="142"/>
      <c r="C62" s="161"/>
      <c r="D62" s="162"/>
      <c r="E62" s="161"/>
      <c r="F62" s="163"/>
      <c r="G62" s="164"/>
      <c r="H62" s="164"/>
      <c r="I62" s="130"/>
      <c r="J62" s="130"/>
    </row>
    <row r="63" spans="1:10" ht="15">
      <c r="A63" s="250" t="s">
        <v>4</v>
      </c>
      <c r="C63" s="161"/>
      <c r="D63" s="162"/>
      <c r="E63" s="161"/>
      <c r="F63" s="163"/>
      <c r="G63" s="164"/>
      <c r="H63" s="164"/>
      <c r="I63" s="130"/>
      <c r="J63" s="130"/>
    </row>
    <row r="64" spans="3:10" ht="15">
      <c r="C64" s="165"/>
      <c r="E64" s="114"/>
      <c r="I64" s="130"/>
      <c r="J64" s="130"/>
    </row>
    <row r="65" spans="2:10" ht="15">
      <c r="B65" s="288" t="s">
        <v>273</v>
      </c>
      <c r="C65" s="277"/>
      <c r="D65" s="277"/>
      <c r="E65" s="277"/>
      <c r="F65" s="224"/>
      <c r="G65" s="224"/>
      <c r="H65" s="224"/>
      <c r="I65" s="224"/>
      <c r="J65" s="130"/>
    </row>
    <row r="66" spans="2:10" ht="15">
      <c r="B66" s="277"/>
      <c r="C66" s="277"/>
      <c r="D66" s="277"/>
      <c r="E66" s="277"/>
      <c r="F66" s="224"/>
      <c r="G66" s="224"/>
      <c r="H66" s="224"/>
      <c r="I66" s="224"/>
      <c r="J66" s="130"/>
    </row>
    <row r="67" spans="9:10" ht="15">
      <c r="I67" s="130"/>
      <c r="J67" s="130"/>
    </row>
  </sheetData>
  <mergeCells count="1">
    <mergeCell ref="B65:E66"/>
  </mergeCells>
  <printOptions/>
  <pageMargins left="0.7" right="0.5" top="0.5" bottom="0.2" header="0.2" footer="0.2"/>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M75"/>
  <sheetViews>
    <sheetView zoomScale="60" zoomScaleNormal="60" workbookViewId="0" topLeftCell="A34">
      <selection activeCell="A53" sqref="A53"/>
    </sheetView>
  </sheetViews>
  <sheetFormatPr defaultColWidth="9.140625" defaultRowHeight="12.75"/>
  <cols>
    <col min="1" max="1" width="35.28125" style="111" customWidth="1"/>
    <col min="2" max="2" width="19.7109375" style="111" customWidth="1"/>
    <col min="3" max="3" width="1.7109375" style="111" customWidth="1"/>
    <col min="4" max="4" width="19.7109375" style="111" customWidth="1"/>
    <col min="5" max="5" width="1.7109375" style="111" customWidth="1"/>
    <col min="6" max="6" width="19.7109375" style="111" customWidth="1"/>
    <col min="7" max="7" width="1.8515625" style="111" customWidth="1"/>
    <col min="8" max="8" width="19.7109375" style="111" customWidth="1"/>
    <col min="9" max="9" width="1.7109375" style="111" customWidth="1"/>
    <col min="10" max="16384" width="9.140625" style="37" customWidth="1"/>
  </cols>
  <sheetData>
    <row r="1" spans="1:9" ht="18.75">
      <c r="A1" s="36" t="s">
        <v>139</v>
      </c>
      <c r="D1" s="108"/>
      <c r="E1" s="108"/>
      <c r="F1" s="108"/>
      <c r="G1" s="108"/>
      <c r="H1" s="108"/>
      <c r="I1" s="108"/>
    </row>
    <row r="2" spans="1:9" ht="15">
      <c r="A2" s="167"/>
      <c r="B2" s="108"/>
      <c r="C2" s="108"/>
      <c r="D2" s="108"/>
      <c r="E2" s="108"/>
      <c r="F2" s="108"/>
      <c r="G2" s="108"/>
      <c r="H2" s="77"/>
      <c r="I2" s="108"/>
    </row>
    <row r="3" ht="15">
      <c r="A3" s="168" t="s">
        <v>249</v>
      </c>
    </row>
    <row r="4" ht="15">
      <c r="A4" s="268" t="str">
        <f>Cashflow!B4</f>
        <v>FOR THE THIRD FINANCIAL QUARTER ENDED 30 APRIL 2004</v>
      </c>
    </row>
    <row r="5" ht="15">
      <c r="A5" s="169" t="s">
        <v>49</v>
      </c>
    </row>
    <row r="6" spans="1:9" ht="15">
      <c r="A6" s="37"/>
      <c r="B6" s="113"/>
      <c r="C6" s="113"/>
      <c r="D6" s="113"/>
      <c r="E6" s="113"/>
      <c r="F6" s="113"/>
      <c r="G6" s="113"/>
      <c r="H6" s="113"/>
      <c r="I6" s="113"/>
    </row>
    <row r="7" spans="1:9" ht="15">
      <c r="A7" s="171" t="s">
        <v>248</v>
      </c>
      <c r="B7" s="113"/>
      <c r="C7" s="113"/>
      <c r="D7" s="113"/>
      <c r="E7" s="113"/>
      <c r="F7" s="113"/>
      <c r="G7" s="113"/>
      <c r="H7" s="113"/>
      <c r="I7" s="113"/>
    </row>
    <row r="8" spans="1:9" ht="15">
      <c r="A8" s="171"/>
      <c r="B8" s="113"/>
      <c r="C8" s="113"/>
      <c r="D8" s="113"/>
      <c r="E8" s="113"/>
      <c r="F8" s="113"/>
      <c r="G8" s="113"/>
      <c r="H8" s="113"/>
      <c r="I8" s="113"/>
    </row>
    <row r="9" spans="1:9" ht="15">
      <c r="A9" s="113"/>
      <c r="B9" s="113"/>
      <c r="C9" s="113"/>
      <c r="D9" s="113"/>
      <c r="E9" s="113"/>
      <c r="F9" s="113"/>
      <c r="G9" s="113"/>
      <c r="H9" s="113"/>
      <c r="I9" s="113"/>
    </row>
    <row r="10" spans="1:13" ht="15">
      <c r="A10" s="113"/>
      <c r="B10" s="289" t="s">
        <v>100</v>
      </c>
      <c r="C10" s="290"/>
      <c r="D10" s="291"/>
      <c r="E10" s="107"/>
      <c r="F10" s="289" t="s">
        <v>101</v>
      </c>
      <c r="G10" s="290"/>
      <c r="H10" s="291"/>
      <c r="I10" s="172"/>
      <c r="J10" s="170"/>
      <c r="K10" s="170"/>
      <c r="L10" s="170"/>
      <c r="M10" s="170"/>
    </row>
    <row r="11" spans="1:13" ht="15">
      <c r="A11" s="113"/>
      <c r="B11" s="173"/>
      <c r="C11" s="113"/>
      <c r="D11" s="174"/>
      <c r="E11" s="113"/>
      <c r="F11" s="173"/>
      <c r="G11" s="113"/>
      <c r="H11" s="174"/>
      <c r="I11" s="113"/>
      <c r="J11" s="170"/>
      <c r="K11" s="170"/>
      <c r="L11" s="170"/>
      <c r="M11" s="170"/>
    </row>
    <row r="12" spans="1:13" ht="15">
      <c r="A12" s="113"/>
      <c r="B12" s="173"/>
      <c r="C12" s="113"/>
      <c r="D12" s="175"/>
      <c r="E12" s="117"/>
      <c r="F12" s="176"/>
      <c r="G12" s="117"/>
      <c r="H12" s="175"/>
      <c r="I12" s="117"/>
      <c r="J12" s="170"/>
      <c r="K12" s="170"/>
      <c r="L12" s="170"/>
      <c r="M12" s="170"/>
    </row>
    <row r="13" spans="1:13" ht="15">
      <c r="A13" s="113"/>
      <c r="B13" s="176" t="s">
        <v>75</v>
      </c>
      <c r="C13" s="117"/>
      <c r="D13" s="175" t="s">
        <v>102</v>
      </c>
      <c r="E13" s="117"/>
      <c r="F13" s="176" t="s">
        <v>75</v>
      </c>
      <c r="G13" s="117"/>
      <c r="H13" s="175" t="s">
        <v>102</v>
      </c>
      <c r="I13" s="117"/>
      <c r="J13" s="170"/>
      <c r="K13" s="170"/>
      <c r="L13" s="170"/>
      <c r="M13" s="170"/>
    </row>
    <row r="14" spans="1:13" ht="15">
      <c r="A14" s="113"/>
      <c r="B14" s="176" t="s">
        <v>77</v>
      </c>
      <c r="C14" s="117"/>
      <c r="D14" s="175" t="s">
        <v>77</v>
      </c>
      <c r="E14" s="117"/>
      <c r="F14" s="177" t="s">
        <v>103</v>
      </c>
      <c r="G14" s="178"/>
      <c r="H14" s="179" t="s">
        <v>103</v>
      </c>
      <c r="I14" s="178"/>
      <c r="J14" s="170"/>
      <c r="K14" s="170"/>
      <c r="L14" s="170"/>
      <c r="M14" s="170"/>
    </row>
    <row r="15" spans="1:13" ht="15">
      <c r="A15" s="113"/>
      <c r="B15" s="176" t="s">
        <v>104</v>
      </c>
      <c r="C15" s="117"/>
      <c r="D15" s="175" t="s">
        <v>104</v>
      </c>
      <c r="E15" s="117"/>
      <c r="F15" s="177" t="s">
        <v>104</v>
      </c>
      <c r="G15" s="180"/>
      <c r="H15" s="175" t="s">
        <v>104</v>
      </c>
      <c r="I15" s="117"/>
      <c r="J15" s="170"/>
      <c r="K15" s="170"/>
      <c r="L15" s="170"/>
      <c r="M15" s="170"/>
    </row>
    <row r="16" spans="1:13" ht="15">
      <c r="A16" s="113"/>
      <c r="B16" s="177" t="s">
        <v>218</v>
      </c>
      <c r="C16" s="178"/>
      <c r="D16" s="179" t="s">
        <v>266</v>
      </c>
      <c r="E16" s="180"/>
      <c r="F16" s="177" t="s">
        <v>218</v>
      </c>
      <c r="G16" s="178"/>
      <c r="H16" s="179" t="s">
        <v>266</v>
      </c>
      <c r="I16" s="180"/>
      <c r="J16" s="170"/>
      <c r="K16" s="170"/>
      <c r="L16" s="170"/>
      <c r="M16" s="170"/>
    </row>
    <row r="17" spans="1:13" ht="14.25">
      <c r="A17" s="181"/>
      <c r="B17" s="182" t="s">
        <v>34</v>
      </c>
      <c r="C17" s="183"/>
      <c r="D17" s="184" t="s">
        <v>34</v>
      </c>
      <c r="E17" s="183"/>
      <c r="F17" s="182" t="s">
        <v>34</v>
      </c>
      <c r="G17" s="183"/>
      <c r="H17" s="184" t="s">
        <v>34</v>
      </c>
      <c r="I17" s="183"/>
      <c r="J17" s="185"/>
      <c r="K17" s="185"/>
      <c r="L17" s="185"/>
      <c r="M17" s="185"/>
    </row>
    <row r="18" spans="1:9" ht="15">
      <c r="A18" s="113"/>
      <c r="B18" s="186"/>
      <c r="C18" s="187"/>
      <c r="D18" s="188"/>
      <c r="E18" s="113"/>
      <c r="F18" s="186"/>
      <c r="G18" s="187"/>
      <c r="H18" s="188"/>
      <c r="I18" s="113"/>
    </row>
    <row r="19" spans="2:9" ht="15">
      <c r="B19" s="189"/>
      <c r="C19" s="189"/>
      <c r="D19" s="113"/>
      <c r="E19" s="113"/>
      <c r="F19" s="189"/>
      <c r="G19" s="189"/>
      <c r="H19" s="113"/>
      <c r="I19" s="113"/>
    </row>
    <row r="20" spans="1:9" ht="15">
      <c r="A20" s="113" t="s">
        <v>13</v>
      </c>
      <c r="B20" s="180">
        <v>79689</v>
      </c>
      <c r="C20" s="180"/>
      <c r="D20" s="180">
        <v>0</v>
      </c>
      <c r="E20" s="180"/>
      <c r="F20" s="180">
        <v>251322</v>
      </c>
      <c r="G20" s="180"/>
      <c r="H20" s="180">
        <v>0</v>
      </c>
      <c r="I20" s="180"/>
    </row>
    <row r="21" spans="1:9" ht="15">
      <c r="A21" s="113"/>
      <c r="B21" s="180"/>
      <c r="C21" s="180"/>
      <c r="D21" s="180"/>
      <c r="E21" s="180"/>
      <c r="F21" s="180"/>
      <c r="G21" s="180"/>
      <c r="H21" s="180"/>
      <c r="I21" s="180"/>
    </row>
    <row r="22" spans="1:9" ht="15">
      <c r="A22" s="113" t="s">
        <v>105</v>
      </c>
      <c r="B22" s="180">
        <v>729</v>
      </c>
      <c r="C22" s="180"/>
      <c r="D22" s="180">
        <v>0</v>
      </c>
      <c r="E22" s="180"/>
      <c r="F22" s="180">
        <v>3046</v>
      </c>
      <c r="G22" s="180"/>
      <c r="H22" s="180">
        <v>0</v>
      </c>
      <c r="I22" s="180"/>
    </row>
    <row r="23" spans="1:9" ht="15">
      <c r="A23" s="113"/>
      <c r="B23" s="180"/>
      <c r="C23" s="180"/>
      <c r="D23" s="180"/>
      <c r="E23" s="180"/>
      <c r="F23" s="180"/>
      <c r="G23" s="180"/>
      <c r="H23" s="180"/>
      <c r="I23" s="180"/>
    </row>
    <row r="24" spans="1:9" ht="15">
      <c r="A24" s="113" t="s">
        <v>239</v>
      </c>
      <c r="B24" s="180">
        <f>-15762-56935</f>
        <v>-72697</v>
      </c>
      <c r="C24" s="180"/>
      <c r="D24" s="180">
        <v>0</v>
      </c>
      <c r="E24" s="180"/>
      <c r="F24" s="180">
        <f>-51197-179438</f>
        <v>-230635</v>
      </c>
      <c r="G24" s="180"/>
      <c r="H24" s="180">
        <v>0</v>
      </c>
      <c r="I24" s="180"/>
    </row>
    <row r="25" spans="1:9" ht="15">
      <c r="A25" s="113"/>
      <c r="B25" s="160"/>
      <c r="C25" s="180"/>
      <c r="D25" s="160"/>
      <c r="E25" s="180"/>
      <c r="F25" s="160"/>
      <c r="G25" s="180"/>
      <c r="H25" s="160"/>
      <c r="I25" s="180"/>
    </row>
    <row r="26" spans="1:9" ht="15">
      <c r="A26" s="113"/>
      <c r="B26" s="180"/>
      <c r="C26" s="180"/>
      <c r="D26" s="180"/>
      <c r="E26" s="180"/>
      <c r="F26" s="180"/>
      <c r="G26" s="180"/>
      <c r="H26" s="180"/>
      <c r="I26" s="180"/>
    </row>
    <row r="27" spans="1:9" ht="15">
      <c r="A27" s="113" t="s">
        <v>106</v>
      </c>
      <c r="B27" s="180">
        <v>7721</v>
      </c>
      <c r="C27" s="180"/>
      <c r="D27" s="180">
        <f>SUM(D20:D25)</f>
        <v>0</v>
      </c>
      <c r="E27" s="180"/>
      <c r="F27" s="180">
        <v>23733</v>
      </c>
      <c r="G27" s="180"/>
      <c r="H27" s="180">
        <f>SUM(H20:H25)</f>
        <v>0</v>
      </c>
      <c r="I27" s="180"/>
    </row>
    <row r="28" spans="1:9" ht="15">
      <c r="A28" s="113"/>
      <c r="B28" s="180"/>
      <c r="C28" s="180"/>
      <c r="D28" s="180"/>
      <c r="E28" s="180"/>
      <c r="F28" s="180"/>
      <c r="G28" s="180"/>
      <c r="H28" s="180"/>
      <c r="I28" s="180"/>
    </row>
    <row r="29" spans="1:9" ht="15">
      <c r="A29" s="166" t="s">
        <v>107</v>
      </c>
      <c r="B29" s="160">
        <f>-1485-357</f>
        <v>-1842</v>
      </c>
      <c r="C29" s="180"/>
      <c r="D29" s="160">
        <v>0</v>
      </c>
      <c r="E29" s="180"/>
      <c r="F29" s="160">
        <f>-3845-357</f>
        <v>-4202</v>
      </c>
      <c r="G29" s="180"/>
      <c r="H29" s="160">
        <v>0</v>
      </c>
      <c r="I29" s="180"/>
    </row>
    <row r="30" spans="1:9" ht="15">
      <c r="A30" s="113"/>
      <c r="B30" s="180"/>
      <c r="C30" s="180"/>
      <c r="D30" s="180"/>
      <c r="E30" s="180"/>
      <c r="F30" s="180"/>
      <c r="G30" s="180"/>
      <c r="H30" s="180"/>
      <c r="I30" s="180"/>
    </row>
    <row r="31" spans="1:9" ht="15">
      <c r="A31" s="113" t="s">
        <v>53</v>
      </c>
      <c r="B31" s="180">
        <f>SUM(B27:B29)</f>
        <v>5879</v>
      </c>
      <c r="C31" s="180"/>
      <c r="D31" s="180">
        <f>SUM(D27:D29)</f>
        <v>0</v>
      </c>
      <c r="E31" s="180"/>
      <c r="F31" s="180">
        <f>SUM(F27:F29)</f>
        <v>19531</v>
      </c>
      <c r="G31" s="180"/>
      <c r="H31" s="180">
        <f>SUM(H27:H29)</f>
        <v>0</v>
      </c>
      <c r="I31" s="178"/>
    </row>
    <row r="32" spans="1:9" ht="15">
      <c r="A32" s="113"/>
      <c r="B32" s="180"/>
      <c r="C32" s="180"/>
      <c r="D32" s="180"/>
      <c r="E32" s="180"/>
      <c r="F32" s="180"/>
      <c r="G32" s="180"/>
      <c r="H32" s="178"/>
      <c r="I32" s="178"/>
    </row>
    <row r="33" spans="1:9" ht="15">
      <c r="A33" s="113" t="s">
        <v>25</v>
      </c>
      <c r="B33" s="160">
        <f>-1567+173</f>
        <v>-1394</v>
      </c>
      <c r="D33" s="160">
        <v>0</v>
      </c>
      <c r="E33" s="180"/>
      <c r="F33" s="160">
        <f>-6392+173</f>
        <v>-6219</v>
      </c>
      <c r="G33" s="180"/>
      <c r="H33" s="190">
        <v>0</v>
      </c>
      <c r="I33" s="178"/>
    </row>
    <row r="34" spans="1:9" ht="15">
      <c r="A34" s="113"/>
      <c r="D34" s="180"/>
      <c r="E34" s="180"/>
      <c r="G34" s="180"/>
      <c r="H34" s="178"/>
      <c r="I34" s="178"/>
    </row>
    <row r="35" spans="1:9" ht="15">
      <c r="A35" s="113" t="s">
        <v>108</v>
      </c>
      <c r="B35" s="180">
        <f>SUM(B31:B33)</f>
        <v>4485</v>
      </c>
      <c r="C35" s="113"/>
      <c r="D35" s="191">
        <f>SUM(D31:D33)</f>
        <v>0</v>
      </c>
      <c r="E35" s="113"/>
      <c r="F35" s="180">
        <f>SUM(F31:F33)</f>
        <v>13312</v>
      </c>
      <c r="G35" s="113"/>
      <c r="H35" s="134">
        <f>SUM(H31:H33)</f>
        <v>0</v>
      </c>
      <c r="I35" s="134"/>
    </row>
    <row r="36" spans="1:9" ht="15">
      <c r="A36" s="113"/>
      <c r="B36" s="113"/>
      <c r="C36" s="113"/>
      <c r="D36" s="113"/>
      <c r="E36" s="113"/>
      <c r="F36" s="113"/>
      <c r="G36" s="113"/>
      <c r="H36" s="113"/>
      <c r="I36" s="113"/>
    </row>
    <row r="37" spans="1:9" ht="15">
      <c r="A37" s="113" t="s">
        <v>162</v>
      </c>
      <c r="B37" s="192">
        <v>0</v>
      </c>
      <c r="C37" s="113"/>
      <c r="D37" s="63">
        <v>0</v>
      </c>
      <c r="E37" s="113"/>
      <c r="F37" s="192">
        <v>-7529</v>
      </c>
      <c r="G37" s="113"/>
      <c r="H37" s="63">
        <v>0</v>
      </c>
      <c r="I37" s="113"/>
    </row>
    <row r="38" spans="1:9" ht="15">
      <c r="A38" s="113"/>
      <c r="B38" s="113"/>
      <c r="C38" s="113"/>
      <c r="D38" s="113"/>
      <c r="E38" s="113"/>
      <c r="F38" s="113"/>
      <c r="G38" s="113"/>
      <c r="H38" s="113"/>
      <c r="I38" s="113"/>
    </row>
    <row r="39" spans="1:9" ht="15">
      <c r="A39" s="113" t="s">
        <v>109</v>
      </c>
      <c r="B39" s="160">
        <v>-387</v>
      </c>
      <c r="C39" s="113"/>
      <c r="D39" s="54">
        <v>0</v>
      </c>
      <c r="E39" s="113"/>
      <c r="F39" s="160">
        <v>-513</v>
      </c>
      <c r="G39" s="113"/>
      <c r="H39" s="212">
        <v>0</v>
      </c>
      <c r="I39" s="113"/>
    </row>
    <row r="40" spans="1:9" ht="15">
      <c r="A40" s="113"/>
      <c r="B40" s="180"/>
      <c r="C40" s="113"/>
      <c r="D40" s="192"/>
      <c r="E40" s="113"/>
      <c r="F40" s="180"/>
      <c r="G40" s="113"/>
      <c r="H40" s="193"/>
      <c r="I40" s="113"/>
    </row>
    <row r="41" spans="1:9" ht="15.75" thickBot="1">
      <c r="A41" s="113" t="s">
        <v>110</v>
      </c>
      <c r="B41" s="194">
        <f>SUM(B35:B39)</f>
        <v>4098</v>
      </c>
      <c r="C41" s="113"/>
      <c r="D41" s="194">
        <f>SUM(D35:D39)</f>
        <v>0</v>
      </c>
      <c r="E41" s="113"/>
      <c r="F41" s="194">
        <f>SUM(F35:F39)</f>
        <v>5270</v>
      </c>
      <c r="G41" s="113"/>
      <c r="H41" s="194">
        <f>SUM(H35:H39)</f>
        <v>0</v>
      </c>
      <c r="I41" s="113"/>
    </row>
    <row r="42" spans="1:9" ht="15">
      <c r="A42" s="113"/>
      <c r="B42" s="113"/>
      <c r="C42" s="113"/>
      <c r="D42" s="113"/>
      <c r="E42" s="113"/>
      <c r="F42" s="113"/>
      <c r="G42" s="113"/>
      <c r="H42" s="113"/>
      <c r="I42" s="113"/>
    </row>
    <row r="43" spans="1:9" ht="15">
      <c r="A43" s="113"/>
      <c r="B43" s="195"/>
      <c r="C43" s="113"/>
      <c r="D43" s="113"/>
      <c r="E43" s="113"/>
      <c r="F43" s="113"/>
      <c r="G43" s="113"/>
      <c r="H43" s="113"/>
      <c r="I43" s="113"/>
    </row>
    <row r="44" spans="1:9" ht="15">
      <c r="A44" s="113" t="s">
        <v>183</v>
      </c>
      <c r="B44" s="37"/>
      <c r="C44" s="37"/>
      <c r="D44" s="196"/>
      <c r="E44" s="37"/>
      <c r="F44" s="37"/>
      <c r="G44" s="37"/>
      <c r="H44" s="196"/>
      <c r="I44" s="37"/>
    </row>
    <row r="45" spans="1:9" ht="15.75" thickBot="1">
      <c r="A45" s="113" t="s">
        <v>111</v>
      </c>
      <c r="B45" s="226">
        <f>Notes!F237</f>
        <v>6.446234191153338</v>
      </c>
      <c r="C45" s="113"/>
      <c r="D45" s="227">
        <f>D41/64000*100</f>
        <v>0</v>
      </c>
      <c r="E45" s="113"/>
      <c r="F45" s="226">
        <f>Notes!H237</f>
        <v>22.14378755409891</v>
      </c>
      <c r="G45" s="113"/>
      <c r="H45" s="227">
        <f>H41/64000*100</f>
        <v>0</v>
      </c>
      <c r="I45" s="113"/>
    </row>
    <row r="46" spans="1:9" ht="15">
      <c r="A46" s="113"/>
      <c r="B46" s="197"/>
      <c r="C46" s="113"/>
      <c r="D46" s="63"/>
      <c r="E46" s="113"/>
      <c r="F46" s="197"/>
      <c r="G46" s="113"/>
      <c r="H46" s="63"/>
      <c r="I46" s="113"/>
    </row>
    <row r="47" spans="1:9" ht="15.75" thickBot="1">
      <c r="A47" s="225" t="s">
        <v>182</v>
      </c>
      <c r="B47" s="226">
        <f>Notes!F255</f>
        <v>5.947800908859368</v>
      </c>
      <c r="C47" s="113"/>
      <c r="D47" s="227">
        <f>D42/64000*100</f>
        <v>0</v>
      </c>
      <c r="E47" s="113"/>
      <c r="F47" s="226">
        <f>Notes!H255</f>
        <v>16.226382587721815</v>
      </c>
      <c r="G47" s="113"/>
      <c r="H47" s="227">
        <f>H42/64000*100</f>
        <v>0</v>
      </c>
      <c r="I47" s="113"/>
    </row>
    <row r="48" spans="1:9" ht="15">
      <c r="A48" s="113"/>
      <c r="B48" s="113"/>
      <c r="C48" s="113"/>
      <c r="D48" s="113"/>
      <c r="E48" s="113"/>
      <c r="F48" s="113"/>
      <c r="G48" s="113"/>
      <c r="H48" s="113"/>
      <c r="I48" s="113"/>
    </row>
    <row r="49" spans="1:9" ht="15">
      <c r="A49" s="113"/>
      <c r="B49" s="113"/>
      <c r="C49" s="113"/>
      <c r="D49" s="113"/>
      <c r="E49" s="113"/>
      <c r="F49" s="113"/>
      <c r="G49" s="113"/>
      <c r="H49" s="113"/>
      <c r="I49" s="113"/>
    </row>
    <row r="50" spans="1:9" ht="15">
      <c r="A50" s="113"/>
      <c r="B50" s="113"/>
      <c r="C50" s="113"/>
      <c r="D50" s="113"/>
      <c r="E50" s="113"/>
      <c r="F50" s="113"/>
      <c r="G50" s="113"/>
      <c r="H50" s="113"/>
      <c r="I50" s="113"/>
    </row>
    <row r="51" spans="1:9" ht="15">
      <c r="A51" s="292" t="s">
        <v>276</v>
      </c>
      <c r="B51" s="292"/>
      <c r="C51" s="292"/>
      <c r="D51" s="292"/>
      <c r="E51" s="292"/>
      <c r="F51" s="292"/>
      <c r="G51" s="292"/>
      <c r="H51" s="292"/>
      <c r="I51" s="113"/>
    </row>
    <row r="52" spans="1:9" ht="15">
      <c r="A52" s="292"/>
      <c r="B52" s="292"/>
      <c r="C52" s="292"/>
      <c r="D52" s="292"/>
      <c r="E52" s="292"/>
      <c r="F52" s="292"/>
      <c r="G52" s="292"/>
      <c r="H52" s="292"/>
      <c r="I52" s="113"/>
    </row>
    <row r="53" spans="1:9" ht="15">
      <c r="A53" s="113"/>
      <c r="B53" s="113"/>
      <c r="C53" s="113"/>
      <c r="D53" s="113"/>
      <c r="E53" s="113"/>
      <c r="F53" s="113"/>
      <c r="G53" s="113"/>
      <c r="H53" s="113"/>
      <c r="I53" s="113"/>
    </row>
    <row r="54" spans="2:9" ht="15">
      <c r="B54" s="113"/>
      <c r="C54" s="113"/>
      <c r="D54" s="113"/>
      <c r="E54" s="113"/>
      <c r="F54" s="113"/>
      <c r="G54" s="113"/>
      <c r="H54" s="113"/>
      <c r="I54" s="113"/>
    </row>
    <row r="55" spans="1:9" ht="15">
      <c r="A55" s="113"/>
      <c r="B55" s="113"/>
      <c r="C55" s="113"/>
      <c r="D55" s="113"/>
      <c r="E55" s="113"/>
      <c r="F55" s="113"/>
      <c r="G55" s="113"/>
      <c r="H55" s="113"/>
      <c r="I55" s="113"/>
    </row>
    <row r="56" spans="1:9" ht="15">
      <c r="A56" s="113"/>
      <c r="B56" s="113"/>
      <c r="C56" s="113"/>
      <c r="D56" s="113"/>
      <c r="E56" s="113"/>
      <c r="F56" s="113"/>
      <c r="G56" s="113"/>
      <c r="H56" s="113"/>
      <c r="I56" s="113"/>
    </row>
    <row r="57" spans="1:9" ht="15">
      <c r="A57" s="113"/>
      <c r="B57" s="113"/>
      <c r="C57" s="113"/>
      <c r="D57" s="113"/>
      <c r="E57" s="113"/>
      <c r="F57" s="113"/>
      <c r="G57" s="113"/>
      <c r="H57" s="113"/>
      <c r="I57" s="113"/>
    </row>
    <row r="58" spans="1:9" ht="15">
      <c r="A58" s="113"/>
      <c r="B58" s="113"/>
      <c r="C58" s="113"/>
      <c r="D58" s="113"/>
      <c r="E58" s="113"/>
      <c r="F58" s="113"/>
      <c r="G58" s="113"/>
      <c r="H58" s="113"/>
      <c r="I58" s="113"/>
    </row>
    <row r="59" spans="1:9" ht="15">
      <c r="A59" s="113"/>
      <c r="B59" s="113"/>
      <c r="C59" s="113"/>
      <c r="D59" s="113"/>
      <c r="E59" s="113"/>
      <c r="F59" s="113"/>
      <c r="G59" s="113"/>
      <c r="H59" s="113"/>
      <c r="I59" s="113"/>
    </row>
    <row r="60" spans="1:9" ht="15">
      <c r="A60" s="113"/>
      <c r="B60" s="113"/>
      <c r="C60" s="113"/>
      <c r="D60" s="113"/>
      <c r="E60" s="113"/>
      <c r="F60" s="113"/>
      <c r="G60" s="113"/>
      <c r="H60" s="113"/>
      <c r="I60" s="113"/>
    </row>
    <row r="61" spans="1:9" ht="15">
      <c r="A61" s="113"/>
      <c r="B61" s="113"/>
      <c r="C61" s="113"/>
      <c r="D61" s="113"/>
      <c r="E61" s="113"/>
      <c r="F61" s="113"/>
      <c r="G61" s="113"/>
      <c r="H61" s="113"/>
      <c r="I61" s="113"/>
    </row>
    <row r="62" spans="1:9" ht="15">
      <c r="A62" s="113"/>
      <c r="B62" s="113"/>
      <c r="C62" s="113"/>
      <c r="D62" s="113"/>
      <c r="E62" s="113"/>
      <c r="F62" s="113"/>
      <c r="G62" s="113"/>
      <c r="H62" s="113"/>
      <c r="I62" s="113"/>
    </row>
    <row r="63" spans="1:9" ht="15">
      <c r="A63" s="113"/>
      <c r="B63" s="113"/>
      <c r="C63" s="113"/>
      <c r="D63" s="113"/>
      <c r="E63" s="113"/>
      <c r="F63" s="113"/>
      <c r="G63" s="113"/>
      <c r="H63" s="113"/>
      <c r="I63" s="113"/>
    </row>
    <row r="64" spans="1:9" ht="15">
      <c r="A64" s="113"/>
      <c r="B64" s="113"/>
      <c r="C64" s="113"/>
      <c r="D64" s="113"/>
      <c r="E64" s="113"/>
      <c r="F64" s="113"/>
      <c r="G64" s="113"/>
      <c r="H64" s="113"/>
      <c r="I64" s="113"/>
    </row>
    <row r="65" spans="1:9" ht="15">
      <c r="A65" s="113"/>
      <c r="B65" s="113"/>
      <c r="C65" s="113"/>
      <c r="D65" s="113"/>
      <c r="E65" s="113"/>
      <c r="F65" s="113"/>
      <c r="G65" s="113"/>
      <c r="H65" s="113"/>
      <c r="I65" s="113"/>
    </row>
    <row r="66" spans="1:9" ht="15">
      <c r="A66" s="113"/>
      <c r="B66" s="113"/>
      <c r="C66" s="113"/>
      <c r="D66" s="113"/>
      <c r="E66" s="113"/>
      <c r="F66" s="113"/>
      <c r="G66" s="113"/>
      <c r="H66" s="113"/>
      <c r="I66" s="113"/>
    </row>
    <row r="67" spans="1:9" ht="15">
      <c r="A67" s="113"/>
      <c r="B67" s="113"/>
      <c r="C67" s="113"/>
      <c r="D67" s="113"/>
      <c r="E67" s="113"/>
      <c r="F67" s="113"/>
      <c r="G67" s="113"/>
      <c r="H67" s="113"/>
      <c r="I67" s="113"/>
    </row>
    <row r="68" spans="1:9" ht="15">
      <c r="A68" s="113"/>
      <c r="B68" s="113"/>
      <c r="C68" s="113"/>
      <c r="D68" s="113"/>
      <c r="E68" s="113"/>
      <c r="F68" s="113"/>
      <c r="G68" s="113"/>
      <c r="H68" s="113"/>
      <c r="I68" s="113"/>
    </row>
    <row r="69" spans="1:9" ht="15">
      <c r="A69" s="113"/>
      <c r="B69" s="113"/>
      <c r="C69" s="113"/>
      <c r="D69" s="113"/>
      <c r="E69" s="113"/>
      <c r="F69" s="113"/>
      <c r="G69" s="113"/>
      <c r="H69" s="113"/>
      <c r="I69" s="113"/>
    </row>
    <row r="70" spans="1:9" ht="15">
      <c r="A70" s="113"/>
      <c r="B70" s="113"/>
      <c r="C70" s="113"/>
      <c r="D70" s="113"/>
      <c r="E70" s="113"/>
      <c r="F70" s="113"/>
      <c r="G70" s="113"/>
      <c r="H70" s="113"/>
      <c r="I70" s="113"/>
    </row>
    <row r="71" spans="1:9" ht="15">
      <c r="A71" s="113"/>
      <c r="B71" s="113"/>
      <c r="C71" s="113"/>
      <c r="D71" s="113"/>
      <c r="E71" s="113"/>
      <c r="F71" s="113"/>
      <c r="G71" s="113"/>
      <c r="H71" s="113"/>
      <c r="I71" s="113"/>
    </row>
    <row r="72" spans="1:9" ht="15">
      <c r="A72" s="113"/>
      <c r="B72" s="113"/>
      <c r="C72" s="113"/>
      <c r="D72" s="113"/>
      <c r="E72" s="113"/>
      <c r="F72" s="113"/>
      <c r="G72" s="113"/>
      <c r="H72" s="113"/>
      <c r="I72" s="113"/>
    </row>
    <row r="73" spans="1:9" ht="15">
      <c r="A73" s="113"/>
      <c r="B73" s="113"/>
      <c r="C73" s="113"/>
      <c r="D73" s="113"/>
      <c r="E73" s="113"/>
      <c r="F73" s="113"/>
      <c r="G73" s="113"/>
      <c r="H73" s="113"/>
      <c r="I73" s="113"/>
    </row>
    <row r="74" spans="1:9" ht="15">
      <c r="A74" s="113"/>
      <c r="B74" s="113"/>
      <c r="C74" s="113"/>
      <c r="D74" s="113"/>
      <c r="E74" s="113"/>
      <c r="F74" s="113"/>
      <c r="G74" s="113"/>
      <c r="H74" s="113"/>
      <c r="I74" s="113"/>
    </row>
    <row r="75" spans="1:9" ht="15">
      <c r="A75" s="113"/>
      <c r="B75" s="113"/>
      <c r="C75" s="113"/>
      <c r="D75" s="113"/>
      <c r="E75" s="113"/>
      <c r="F75" s="113"/>
      <c r="G75" s="113"/>
      <c r="H75" s="113"/>
      <c r="I75" s="113"/>
    </row>
  </sheetData>
  <mergeCells count="3">
    <mergeCell ref="F10:H10"/>
    <mergeCell ref="B10:D10"/>
    <mergeCell ref="A51:H52"/>
  </mergeCells>
  <printOptions/>
  <pageMargins left="0.7" right="0.39" top="0.5" bottom="0.25" header="0.2" footer="0.2"/>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B840EPS</cp:lastModifiedBy>
  <cp:lastPrinted>2004-06-30T04:45:19Z</cp:lastPrinted>
  <dcterms:created xsi:type="dcterms:W3CDTF">2003-10-30T07:33:29Z</dcterms:created>
  <dcterms:modified xsi:type="dcterms:W3CDTF">2004-06-30T08:19:34Z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1637368879</vt:i4>
  </property>
  <property fmtid="{D5CDD505-2E9C-101B-9397-08002B2CF9AE}" pid="3" name="_EmailSubject">
    <vt:lpwstr>PKHB-3rd Financial Quarter Results</vt:lpwstr>
  </property>
  <property fmtid="{D5CDD505-2E9C-101B-9397-08002B2CF9AE}" pid="4" name="_AuthorEmail">
    <vt:lpwstr>shkoh@pohkongjewel.com</vt:lpwstr>
  </property>
  <property fmtid="{D5CDD505-2E9C-101B-9397-08002B2CF9AE}" pid="5" name="_AuthorEmailDisplayName">
    <vt:lpwstr>KOH</vt:lpwstr>
  </property>
  <property fmtid="{D5CDD505-2E9C-101B-9397-08002B2CF9AE}" pid="6" name="_PreviousAdHocReviewCycleID">
    <vt:i4>-329408850</vt:i4>
  </property>
  <property fmtid="{D5CDD505-2E9C-101B-9397-08002B2CF9AE}" pid="7" name="_ReviewingToolsShownOnce">
    <vt:lpwstr/>
  </property>
</Properties>
</file>